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39" i="1" l="1"/>
  <c r="G239" i="1" s="1"/>
  <c r="H239" i="1" s="1"/>
  <c r="I239" i="1" s="1"/>
  <c r="E237" i="1"/>
  <c r="G237" i="1" s="1"/>
  <c r="H237" i="1" s="1"/>
  <c r="I237" i="1" s="1"/>
  <c r="E236" i="1"/>
  <c r="G236" i="1" s="1"/>
  <c r="H236" i="1" s="1"/>
  <c r="I236" i="1" s="1"/>
  <c r="E234" i="1"/>
  <c r="G234" i="1" s="1"/>
  <c r="H234" i="1" s="1"/>
  <c r="I234" i="1" s="1"/>
  <c r="E233" i="1"/>
  <c r="G233" i="1" s="1"/>
  <c r="H233" i="1" s="1"/>
  <c r="I233" i="1" s="1"/>
  <c r="E232" i="1"/>
  <c r="G232" i="1" s="1"/>
  <c r="H232" i="1" s="1"/>
  <c r="I232" i="1" s="1"/>
  <c r="E230" i="1"/>
  <c r="G230" i="1" s="1"/>
  <c r="H230" i="1" s="1"/>
  <c r="I230" i="1" s="1"/>
  <c r="E228" i="1"/>
  <c r="G228" i="1" s="1"/>
  <c r="H228" i="1" s="1"/>
  <c r="I228" i="1" s="1"/>
  <c r="E227" i="1"/>
  <c r="G227" i="1" s="1"/>
  <c r="H227" i="1" s="1"/>
  <c r="I227" i="1" s="1"/>
  <c r="E225" i="1"/>
  <c r="G225" i="1" s="1"/>
  <c r="H225" i="1" s="1"/>
  <c r="I225" i="1" s="1"/>
  <c r="E223" i="1"/>
  <c r="G223" i="1" s="1"/>
  <c r="H223" i="1" s="1"/>
  <c r="I223" i="1" s="1"/>
  <c r="E222" i="1"/>
  <c r="G222" i="1" s="1"/>
  <c r="H222" i="1" s="1"/>
  <c r="I222" i="1" s="1"/>
  <c r="E221" i="1"/>
  <c r="G221" i="1" s="1"/>
  <c r="H221" i="1" s="1"/>
  <c r="I221" i="1" s="1"/>
  <c r="E220" i="1"/>
  <c r="G220" i="1" s="1"/>
  <c r="H220" i="1" s="1"/>
  <c r="I220" i="1" s="1"/>
  <c r="E218" i="1"/>
  <c r="G218" i="1" s="1"/>
  <c r="H218" i="1" s="1"/>
  <c r="I218" i="1" s="1"/>
  <c r="E217" i="1"/>
  <c r="G217" i="1" s="1"/>
  <c r="H217" i="1" s="1"/>
  <c r="I217" i="1" s="1"/>
  <c r="E216" i="1"/>
  <c r="G216" i="1" s="1"/>
  <c r="H216" i="1" s="1"/>
  <c r="I216" i="1" s="1"/>
  <c r="E215" i="1"/>
  <c r="G215" i="1" s="1"/>
  <c r="H215" i="1" s="1"/>
  <c r="I215" i="1" s="1"/>
  <c r="E214" i="1"/>
  <c r="G214" i="1" s="1"/>
  <c r="H214" i="1" s="1"/>
  <c r="I214" i="1" s="1"/>
  <c r="E213" i="1"/>
  <c r="G213" i="1" s="1"/>
  <c r="H213" i="1" s="1"/>
  <c r="I213" i="1" s="1"/>
  <c r="E212" i="1"/>
  <c r="G212" i="1" s="1"/>
  <c r="H212" i="1" s="1"/>
  <c r="I212" i="1" s="1"/>
  <c r="E210" i="1"/>
  <c r="G210" i="1" s="1"/>
  <c r="H210" i="1" s="1"/>
  <c r="I210" i="1" s="1"/>
  <c r="E209" i="1"/>
  <c r="G209" i="1" s="1"/>
  <c r="H209" i="1" s="1"/>
  <c r="I209" i="1" s="1"/>
  <c r="E208" i="1"/>
  <c r="G208" i="1" s="1"/>
  <c r="H208" i="1" s="1"/>
  <c r="I208" i="1" s="1"/>
  <c r="E207" i="1"/>
  <c r="G207" i="1" s="1"/>
  <c r="H207" i="1" s="1"/>
  <c r="I207" i="1" s="1"/>
  <c r="E206" i="1"/>
  <c r="G206" i="1" s="1"/>
  <c r="H206" i="1" s="1"/>
  <c r="I206" i="1" s="1"/>
  <c r="E205" i="1"/>
  <c r="G205" i="1" s="1"/>
  <c r="H205" i="1" s="1"/>
  <c r="I205" i="1" s="1"/>
  <c r="E204" i="1"/>
  <c r="G204" i="1" s="1"/>
  <c r="H204" i="1" s="1"/>
  <c r="I204" i="1" s="1"/>
  <c r="E203" i="1"/>
  <c r="G203" i="1" s="1"/>
  <c r="H203" i="1" s="1"/>
  <c r="I203" i="1" s="1"/>
  <c r="E202" i="1"/>
  <c r="G202" i="1" s="1"/>
  <c r="H202" i="1" s="1"/>
  <c r="I202" i="1" s="1"/>
  <c r="E201" i="1"/>
  <c r="G201" i="1" s="1"/>
  <c r="H201" i="1" s="1"/>
  <c r="I201" i="1" s="1"/>
  <c r="E200" i="1"/>
  <c r="G200" i="1" s="1"/>
  <c r="H200" i="1" s="1"/>
  <c r="I200" i="1" s="1"/>
  <c r="E199" i="1"/>
  <c r="G199" i="1" s="1"/>
  <c r="H199" i="1" s="1"/>
  <c r="I199" i="1" s="1"/>
  <c r="E198" i="1"/>
  <c r="G198" i="1" s="1"/>
  <c r="H198" i="1" s="1"/>
  <c r="I198" i="1" s="1"/>
  <c r="E197" i="1"/>
  <c r="G197" i="1" s="1"/>
  <c r="H197" i="1" s="1"/>
  <c r="I197" i="1" s="1"/>
  <c r="E196" i="1"/>
  <c r="G196" i="1" s="1"/>
  <c r="H196" i="1" s="1"/>
  <c r="I196" i="1" s="1"/>
  <c r="E195" i="1"/>
  <c r="G195" i="1" s="1"/>
  <c r="H195" i="1" s="1"/>
  <c r="I195" i="1" s="1"/>
  <c r="E194" i="1"/>
  <c r="G194" i="1" s="1"/>
  <c r="H194" i="1" s="1"/>
  <c r="I194" i="1" s="1"/>
  <c r="E193" i="1"/>
  <c r="G193" i="1" s="1"/>
  <c r="H193" i="1" s="1"/>
  <c r="I193" i="1" s="1"/>
  <c r="E192" i="1"/>
  <c r="G192" i="1" s="1"/>
  <c r="H192" i="1" s="1"/>
  <c r="I192" i="1" s="1"/>
  <c r="E191" i="1"/>
  <c r="G191" i="1" s="1"/>
  <c r="H191" i="1" s="1"/>
  <c r="I191" i="1" s="1"/>
  <c r="E190" i="1"/>
  <c r="G190" i="1" s="1"/>
  <c r="H190" i="1" s="1"/>
  <c r="I190" i="1" s="1"/>
  <c r="E189" i="1"/>
  <c r="G189" i="1" s="1"/>
  <c r="H189" i="1" s="1"/>
  <c r="I189" i="1" s="1"/>
  <c r="E188" i="1"/>
  <c r="G188" i="1" s="1"/>
  <c r="H188" i="1" s="1"/>
  <c r="I188" i="1" s="1"/>
  <c r="E187" i="1"/>
  <c r="G187" i="1" s="1"/>
  <c r="H187" i="1" s="1"/>
  <c r="I187" i="1" s="1"/>
  <c r="E186" i="1"/>
  <c r="G186" i="1" s="1"/>
  <c r="H186" i="1" s="1"/>
  <c r="I186" i="1" s="1"/>
  <c r="E185" i="1"/>
  <c r="G185" i="1" s="1"/>
  <c r="H185" i="1" s="1"/>
  <c r="I185" i="1" s="1"/>
  <c r="E184" i="1"/>
  <c r="G184" i="1" s="1"/>
  <c r="H184" i="1" s="1"/>
  <c r="I184" i="1" s="1"/>
  <c r="E183" i="1"/>
  <c r="G183" i="1" s="1"/>
  <c r="H183" i="1" s="1"/>
  <c r="I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H144" i="1" s="1"/>
  <c r="I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H137" i="1" s="1"/>
  <c r="I137" i="1" s="1"/>
  <c r="E136" i="1"/>
  <c r="G136" i="1" s="1"/>
  <c r="H136" i="1" s="1"/>
  <c r="I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4" i="1"/>
  <c r="G124" i="1" s="1"/>
  <c r="H124" i="1" s="1"/>
  <c r="I124" i="1" s="1"/>
  <c r="E122" i="1"/>
  <c r="G122" i="1" s="1"/>
  <c r="E121" i="1"/>
  <c r="G121" i="1" s="1"/>
  <c r="E119" i="1"/>
  <c r="G119" i="1" s="1"/>
  <c r="E118" i="1"/>
  <c r="G118" i="1" s="1"/>
  <c r="E117" i="1"/>
  <c r="G117" i="1" s="1"/>
  <c r="E116" i="1"/>
  <c r="G116" i="1" s="1"/>
  <c r="E114" i="1"/>
  <c r="G114" i="1" s="1"/>
  <c r="H114" i="1" s="1"/>
  <c r="I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H107" i="1" s="1"/>
  <c r="I107" i="1" s="1"/>
  <c r="E106" i="1"/>
  <c r="G106" i="1" s="1"/>
  <c r="H106" i="1" s="1"/>
  <c r="I106" i="1" s="1"/>
  <c r="E105" i="1"/>
  <c r="G105" i="1" s="1"/>
  <c r="H105" i="1" s="1"/>
  <c r="I105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H98" i="1" s="1"/>
  <c r="I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1" i="1"/>
  <c r="G81" i="1" s="1"/>
  <c r="E80" i="1"/>
  <c r="G80" i="1" s="1"/>
  <c r="E79" i="1"/>
  <c r="G79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7" i="1"/>
  <c r="G67" i="1" s="1"/>
  <c r="H67" i="1" s="1"/>
  <c r="I67" i="1" s="1"/>
  <c r="E66" i="1"/>
  <c r="G66" i="1" s="1"/>
  <c r="H66" i="1" s="1"/>
  <c r="I66" i="1" s="1"/>
  <c r="E65" i="1"/>
  <c r="G65" i="1" s="1"/>
  <c r="H65" i="1" s="1"/>
  <c r="I65" i="1" s="1"/>
  <c r="E64" i="1"/>
  <c r="G64" i="1" s="1"/>
  <c r="H64" i="1" s="1"/>
  <c r="I64" i="1" s="1"/>
  <c r="E63" i="1"/>
  <c r="G63" i="1" s="1"/>
  <c r="H63" i="1" s="1"/>
  <c r="I63" i="1" s="1"/>
  <c r="E62" i="1"/>
  <c r="G62" i="1" s="1"/>
  <c r="H62" i="1" s="1"/>
  <c r="I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H56" i="1" s="1"/>
  <c r="I56" i="1" s="1"/>
  <c r="E55" i="1"/>
  <c r="G55" i="1" s="1"/>
  <c r="E54" i="1"/>
  <c r="G54" i="1" s="1"/>
  <c r="H54" i="1" s="1"/>
  <c r="I54" i="1" s="1"/>
  <c r="E53" i="1"/>
  <c r="G53" i="1" s="1"/>
  <c r="E52" i="1"/>
  <c r="G52" i="1" s="1"/>
  <c r="H52" i="1" s="1"/>
  <c r="I52" i="1" s="1"/>
  <c r="E51" i="1"/>
  <c r="G51" i="1" s="1"/>
  <c r="H51" i="1" s="1"/>
  <c r="I51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H34" i="1" s="1"/>
  <c r="I34" i="1" s="1"/>
  <c r="E33" i="1"/>
  <c r="G33" i="1" s="1"/>
  <c r="H33" i="1" s="1"/>
  <c r="I33" i="1" s="1"/>
  <c r="E32" i="1"/>
  <c r="G32" i="1" s="1"/>
  <c r="H32" i="1" s="1"/>
  <c r="I32" i="1" s="1"/>
  <c r="E31" i="1"/>
  <c r="G31" i="1" s="1"/>
  <c r="H31" i="1" s="1"/>
  <c r="I31" i="1" s="1"/>
  <c r="E30" i="1"/>
  <c r="G30" i="1" s="1"/>
  <c r="H30" i="1" s="1"/>
  <c r="I30" i="1" s="1"/>
  <c r="E29" i="1"/>
  <c r="G29" i="1" s="1"/>
  <c r="H29" i="1" s="1"/>
  <c r="I29" i="1" s="1"/>
  <c r="E28" i="1"/>
  <c r="G28" i="1" s="1"/>
  <c r="H28" i="1" s="1"/>
  <c r="I28" i="1" s="1"/>
  <c r="E26" i="1"/>
  <c r="G26" i="1" s="1"/>
  <c r="H26" i="1" s="1"/>
  <c r="I26" i="1" s="1"/>
  <c r="E25" i="1"/>
  <c r="G25" i="1" s="1"/>
  <c r="H25" i="1" s="1"/>
  <c r="I25" i="1" s="1"/>
  <c r="E24" i="1"/>
  <c r="G24" i="1" s="1"/>
  <c r="H24" i="1" s="1"/>
  <c r="I24" i="1" s="1"/>
  <c r="E22" i="1"/>
  <c r="G22" i="1" s="1"/>
  <c r="H22" i="1" s="1"/>
  <c r="I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H43" i="1" l="1"/>
  <c r="I43" i="1" s="1"/>
  <c r="H45" i="1"/>
  <c r="I45" i="1" s="1"/>
  <c r="H58" i="1"/>
  <c r="I58" i="1" s="1"/>
  <c r="H60" i="1"/>
  <c r="I60" i="1" s="1"/>
  <c r="H69" i="1"/>
  <c r="I69" i="1" s="1"/>
  <c r="H75" i="1"/>
  <c r="I75" i="1" s="1"/>
  <c r="H83" i="1"/>
  <c r="I83" i="1" s="1"/>
  <c r="H90" i="1"/>
  <c r="I90" i="1" s="1"/>
  <c r="H92" i="1"/>
  <c r="I92" i="1" s="1"/>
  <c r="H94" i="1"/>
  <c r="I94" i="1" s="1"/>
  <c r="H96" i="1"/>
  <c r="I96" i="1" s="1"/>
  <c r="H100" i="1"/>
  <c r="I100" i="1" s="1"/>
  <c r="H102" i="1"/>
  <c r="I102" i="1" s="1"/>
  <c r="H111" i="1"/>
  <c r="I111" i="1" s="1"/>
  <c r="H116" i="1"/>
  <c r="I116" i="1" s="1"/>
  <c r="H118" i="1"/>
  <c r="I118" i="1" s="1"/>
  <c r="H121" i="1"/>
  <c r="I121" i="1" s="1"/>
  <c r="H145" i="1"/>
  <c r="I145" i="1" s="1"/>
  <c r="H147" i="1"/>
  <c r="I147" i="1" s="1"/>
  <c r="H72" i="1"/>
  <c r="I72" i="1" s="1"/>
  <c r="H79" i="1"/>
  <c r="I79" i="1" s="1"/>
  <c r="H86" i="1"/>
  <c r="I86" i="1" s="1"/>
  <c r="H108" i="1"/>
  <c r="I108" i="1" s="1"/>
  <c r="H126" i="1"/>
  <c r="I126" i="1" s="1"/>
  <c r="H128" i="1"/>
  <c r="I128" i="1" s="1"/>
  <c r="H130" i="1"/>
  <c r="I130" i="1" s="1"/>
  <c r="H132" i="1"/>
  <c r="I132" i="1" s="1"/>
  <c r="H134" i="1"/>
  <c r="I134" i="1" s="1"/>
  <c r="H138" i="1"/>
  <c r="I138" i="1" s="1"/>
  <c r="H140" i="1"/>
  <c r="I140" i="1" s="1"/>
  <c r="H142" i="1"/>
  <c r="I142" i="1" s="1"/>
  <c r="H149" i="1"/>
  <c r="I149" i="1" s="1"/>
  <c r="H151" i="1"/>
  <c r="I151" i="1" s="1"/>
  <c r="H153" i="1"/>
  <c r="I153" i="1" s="1"/>
  <c r="H155" i="1"/>
  <c r="I155" i="1" s="1"/>
  <c r="H157" i="1"/>
  <c r="I157" i="1" s="1"/>
  <c r="H159" i="1"/>
  <c r="I159" i="1" s="1"/>
  <c r="H161" i="1"/>
  <c r="I161" i="1" s="1"/>
  <c r="H163" i="1"/>
  <c r="I163" i="1" s="1"/>
  <c r="H165" i="1"/>
  <c r="I165" i="1" s="1"/>
  <c r="H167" i="1"/>
  <c r="I167" i="1" s="1"/>
  <c r="H169" i="1"/>
  <c r="I169" i="1" s="1"/>
  <c r="H171" i="1"/>
  <c r="I171" i="1" s="1"/>
  <c r="H173" i="1"/>
  <c r="I173" i="1" s="1"/>
  <c r="H175" i="1"/>
  <c r="I175" i="1" s="1"/>
  <c r="H177" i="1"/>
  <c r="I177" i="1" s="1"/>
  <c r="H179" i="1"/>
  <c r="I179" i="1" s="1"/>
  <c r="H181" i="1"/>
  <c r="I181" i="1" s="1"/>
  <c r="H6" i="1"/>
  <c r="I6" i="1" s="1"/>
  <c r="H12" i="1"/>
  <c r="I12" i="1" s="1"/>
  <c r="H14" i="1"/>
  <c r="I14" i="1" s="1"/>
  <c r="H18" i="1"/>
  <c r="I18" i="1" s="1"/>
  <c r="H35" i="1"/>
  <c r="I35" i="1" s="1"/>
  <c r="H41" i="1"/>
  <c r="I41" i="1" s="1"/>
  <c r="H38" i="1"/>
  <c r="I38" i="1" s="1"/>
  <c r="H8" i="1"/>
  <c r="I8" i="1" s="1"/>
  <c r="H10" i="1"/>
  <c r="I10" i="1" s="1"/>
  <c r="H16" i="1"/>
  <c r="I16" i="1" s="1"/>
  <c r="H20" i="1"/>
  <c r="I20" i="1" s="1"/>
</calcChain>
</file>

<file path=xl/sharedStrings.xml><?xml version="1.0" encoding="utf-8"?>
<sst xmlns="http://schemas.openxmlformats.org/spreadsheetml/2006/main" count="666" uniqueCount="364">
  <si>
    <t xml:space="preserve">Прейскурант на услуги по техническому обслуживанию и ремонту коммунально-бытовых и прочих потребителей с 01.01.2020 года </t>
  </si>
  <si>
    <t>№</t>
  </si>
  <si>
    <t>Наименование  работ</t>
  </si>
  <si>
    <t>Единица</t>
  </si>
  <si>
    <t>Состав</t>
  </si>
  <si>
    <t>Часовой</t>
  </si>
  <si>
    <t>Трудо-</t>
  </si>
  <si>
    <t>Фонд</t>
  </si>
  <si>
    <t>Себестои</t>
  </si>
  <si>
    <t>Договорная цена,руб.</t>
  </si>
  <si>
    <t>и газового оборудования</t>
  </si>
  <si>
    <t>измерен.</t>
  </si>
  <si>
    <t>исполни</t>
  </si>
  <si>
    <t>ФОТ</t>
  </si>
  <si>
    <t>затраты</t>
  </si>
  <si>
    <t>оплаты</t>
  </si>
  <si>
    <t>мость</t>
  </si>
  <si>
    <t>для предр.</t>
  </si>
  <si>
    <t>телей</t>
  </si>
  <si>
    <t>руб</t>
  </si>
  <si>
    <t>на ед..</t>
  </si>
  <si>
    <t>труда</t>
  </si>
  <si>
    <t>руб.</t>
  </si>
  <si>
    <t>без НДС</t>
  </si>
  <si>
    <t>чел.час.</t>
  </si>
  <si>
    <t>5,1,1</t>
  </si>
  <si>
    <t xml:space="preserve">Технический осмотр подземных газопроводов </t>
  </si>
  <si>
    <t>км.</t>
  </si>
  <si>
    <t>Слесарь-2р</t>
  </si>
  <si>
    <t>Слесарь-3р</t>
  </si>
  <si>
    <t>5,1,2</t>
  </si>
  <si>
    <t xml:space="preserve">Технический осмотр надземных газопроводов </t>
  </si>
  <si>
    <t>Км</t>
  </si>
  <si>
    <t>5,1,4</t>
  </si>
  <si>
    <t>Осмотр технического состояния и проверка на загазованность газового ввода</t>
  </si>
  <si>
    <t>ввод</t>
  </si>
  <si>
    <t>5,1,5</t>
  </si>
  <si>
    <t>Проверка на загазованность газовых колодцев и камер/колодцев/ инженерных подземных сооружений/коммуникаций/</t>
  </si>
  <si>
    <t>колодец</t>
  </si>
  <si>
    <t xml:space="preserve">/При выполнении дополнительных работ ,связанных с очисткойкрышек колодцев  от снега и льда применять коэф.1,2 при проверке на загазованность через отверстие в крышках колодцев применять коэф.0,8/ 
</t>
  </si>
  <si>
    <t>/камера/</t>
  </si>
  <si>
    <t>5,1,7</t>
  </si>
  <si>
    <t>Проверка на загазованность контрольной трубки</t>
  </si>
  <si>
    <t>конрол</t>
  </si>
  <si>
    <t>/При выполнении дополнительных работ ,связанных с очисткой крышки ковера от снега и льда в пунктах 5.1.7- 5.1.12 применять коэф.1,2/</t>
  </si>
  <si>
    <t>трубка</t>
  </si>
  <si>
    <t>5,1,10</t>
  </si>
  <si>
    <t>Проверка технического состояния конденсатосборника  без удоления конденсата</t>
  </si>
  <si>
    <t>Конденсат. сборн.</t>
  </si>
  <si>
    <t>5,1,11</t>
  </si>
  <si>
    <t>5,1,12</t>
  </si>
  <si>
    <t>То же ,с удалением конденсата ручным насосом</t>
  </si>
  <si>
    <t>Слесарь-4р</t>
  </si>
  <si>
    <t>5,1,22</t>
  </si>
  <si>
    <t>кран</t>
  </si>
  <si>
    <t xml:space="preserve"> на подземном газопроводе при глубине колодца до 1м и диаметре крана  до 50мм</t>
  </si>
  <si>
    <t>5,1,23</t>
  </si>
  <si>
    <t>То же, при глубине колодца  до 1м  и диаметре задвижки до 150мм</t>
  </si>
  <si>
    <t>задвиж</t>
  </si>
  <si>
    <t>5,1,24</t>
  </si>
  <si>
    <t>Техническое обслуживание отключающих устройств и линзовых компенсаторов на подземном газопроводе при глубине колодца 1 – 3м и диаметре крана 51 – 100мм</t>
  </si>
  <si>
    <t>5,1,25</t>
  </si>
  <si>
    <t>То же,при диаметре  крана 101- 150мм</t>
  </si>
  <si>
    <t>5,1,26</t>
  </si>
  <si>
    <t>Техническое обслуживание отключающих устройств и линзовыхКомпенсаторов на подземном газопроводе при глубине колодца 1 – 3м и диаметре задвижки 151-300мм</t>
  </si>
  <si>
    <t>задвиж-ка</t>
  </si>
  <si>
    <t>5,1,27</t>
  </si>
  <si>
    <t>То же, при диаметре задвижки 301-500 мм</t>
  </si>
  <si>
    <t>Слесарь3р.</t>
  </si>
  <si>
    <t>5,1,28</t>
  </si>
  <si>
    <t>То же, при диаметре задвижки 501-700 мм</t>
  </si>
  <si>
    <t>5,1,29</t>
  </si>
  <si>
    <t>Техническое обслуживание задвижки  на фасадном наружном газопроводе диаметром до 50 мм</t>
  </si>
  <si>
    <t xml:space="preserve">                                         51 – 100 мм</t>
  </si>
  <si>
    <t>5.1.41.1</t>
  </si>
  <si>
    <t>Проверка состояния охранных зон надземных газопроводов</t>
  </si>
  <si>
    <t>км</t>
  </si>
  <si>
    <t>слесарь 2р.</t>
  </si>
  <si>
    <t>5.1.41.2</t>
  </si>
  <si>
    <t>Проверка состояния охранных зон подземных газопроводов</t>
  </si>
  <si>
    <t>5.1.5.9.1</t>
  </si>
  <si>
    <t xml:space="preserve">Проверка состояния газовых колодцев </t>
  </si>
  <si>
    <t>шт</t>
  </si>
  <si>
    <t>слесарь 3р.</t>
  </si>
  <si>
    <t>5.1.5.9.2</t>
  </si>
  <si>
    <t>Слесарь-5р</t>
  </si>
  <si>
    <t>5,2,2</t>
  </si>
  <si>
    <t>Проверка состояния изоляционного покрытия  подземных/уличных/ газопроводов с использованием приборов типа АНПИ</t>
  </si>
  <si>
    <t>5,2,3</t>
  </si>
  <si>
    <t>Проверка подземных уличных газопроводов на термичность приборами типа ГИВ-М и др</t>
  </si>
  <si>
    <t>5,2,4</t>
  </si>
  <si>
    <t>Комплексный приборный метод обследования подземных уличных гзопроводов на герметичность и целостность изоляционного покрытия с использованием приборов типа АНПИ,ГИВ-М и др.</t>
  </si>
  <si>
    <t>Примечание:</t>
  </si>
  <si>
    <t xml:space="preserve">При наличии на трассе подземного/уличного/газопровода в зоне 15м по обе стороны интенсивного </t>
  </si>
  <si>
    <t>движения автотранспорта, электротранспорта, линий электропередач,радио линий, кабелей связи,</t>
  </si>
  <si>
    <t>Электрических кабелей,водоводов,теплотрассы,наканализации в пунктах 5.2.1 – 5.2.4 применять коэф.2,0</t>
  </si>
  <si>
    <t>6,2,26</t>
  </si>
  <si>
    <t>Проверка исправности изолирующего флацевого (муфтового) соединения на вводах газопровода с выдачей заключения</t>
  </si>
  <si>
    <t>фланец</t>
  </si>
  <si>
    <t>Монтер-4р</t>
  </si>
  <si>
    <t>6,2,31</t>
  </si>
  <si>
    <t>Техническое обслуживание катодной установки ЭХЗ на сложных электронных схемах</t>
  </si>
  <si>
    <t>Станц.</t>
  </si>
  <si>
    <t>Монтер-5р</t>
  </si>
  <si>
    <t>Монтер-6р</t>
  </si>
  <si>
    <t>6,2,38</t>
  </si>
  <si>
    <t>Проверка эффективности действия катодной или дренажной уста-новки на сложных электронных схемах при измерении разности потенциалов до 4 пунктов</t>
  </si>
  <si>
    <t>Устан.</t>
  </si>
  <si>
    <t>Моньер-5р</t>
  </si>
  <si>
    <t xml:space="preserve"> </t>
  </si>
  <si>
    <t xml:space="preserve">                       до 6 пунктов</t>
  </si>
  <si>
    <t>6.2.39.1.1</t>
  </si>
  <si>
    <t>Проверка эффективности действия катодной или дренажной установки с контролем за работой блоков совместной защиты при измерении разности потенциалов до 4 -х пунктов</t>
  </si>
  <si>
    <t>6.2.39.1.2</t>
  </si>
  <si>
    <t>Проверка эффективности действия катодной или дренажной установки с контролем за работой блоков совместной защиты при измерении разности потенциалов до 6 -х пунктов</t>
  </si>
  <si>
    <t>7,1,1</t>
  </si>
  <si>
    <t>Осмотр технического состояния  ГРП при одной нитке газопровода (В зимний период  в пунктах 7,1,1 -7,1,5 применять коэф.1,2)</t>
  </si>
  <si>
    <t>пункт</t>
  </si>
  <si>
    <t>слес 3р</t>
  </si>
  <si>
    <t>7,1,2</t>
  </si>
  <si>
    <t>Осмотр технического состояния ГРП при  2-х нитках газопровода</t>
  </si>
  <si>
    <t>7,1,3</t>
  </si>
  <si>
    <t>Осмотр технического состояния ГРП при 3-х нитках газопровода</t>
  </si>
  <si>
    <t>7,1,4</t>
  </si>
  <si>
    <t>Осмотр технического состояния ШРП при одной нитке газопровода</t>
  </si>
  <si>
    <t>7,1,5</t>
  </si>
  <si>
    <t>Осмотр технического состояния ШРП при двух нитках газопровода</t>
  </si>
  <si>
    <t>7,1,6</t>
  </si>
  <si>
    <t>Осмотр технического состояния регуляторов давления типа РДГК-6</t>
  </si>
  <si>
    <t>регулятор</t>
  </si>
  <si>
    <t>РДГК-10,РДНК-400,РДСК-50</t>
  </si>
  <si>
    <t>7,2,1</t>
  </si>
  <si>
    <t>Техническое обслуживание ГРП при одной нитке газопровода диаметром до 100 мм</t>
  </si>
  <si>
    <t>ГРП</t>
  </si>
  <si>
    <t>слес 4р</t>
  </si>
  <si>
    <t>слес 5р</t>
  </si>
  <si>
    <t xml:space="preserve">                         101-200 мм</t>
  </si>
  <si>
    <t>7,2,2</t>
  </si>
  <si>
    <t>Техническое обслуживание ГРП при двух нитках газопровода диаметром до 100 мм</t>
  </si>
  <si>
    <t>(При трех нитках применять к цене коэф.1,3)</t>
  </si>
  <si>
    <t xml:space="preserve"> 101-200 мм</t>
  </si>
  <si>
    <t>( При трех нитках применять к цене коэф. 1,3)</t>
  </si>
  <si>
    <t>7,2,3</t>
  </si>
  <si>
    <t>Текущий ремонт оборудования ГРП при одной нитке газопровода</t>
  </si>
  <si>
    <t>7,2,4</t>
  </si>
  <si>
    <t>То же,при двух нитках газопровода</t>
  </si>
  <si>
    <t>7,2,5</t>
  </si>
  <si>
    <t>Техническое обслуживание оборудования ШРП при одной нитке газопровода</t>
  </si>
  <si>
    <t>ШРП</t>
  </si>
  <si>
    <t>7,2,6</t>
  </si>
  <si>
    <t>То же при двух нитках газопровода</t>
  </si>
  <si>
    <t>7,2,7</t>
  </si>
  <si>
    <t>Текущий ремонт оборудования ШРП при одной нитке газопровода (ревизия)</t>
  </si>
  <si>
    <t>7,2,8</t>
  </si>
  <si>
    <t>7,2,9</t>
  </si>
  <si>
    <t>Техническое обслуживание РДГК-6,РЛГК-10</t>
  </si>
  <si>
    <t>слес4р</t>
  </si>
  <si>
    <t>7,2,10</t>
  </si>
  <si>
    <t>Текущий ремонт РДГК-6,РДГК-10</t>
  </si>
  <si>
    <t>7,2,11</t>
  </si>
  <si>
    <t>Техническое обслуживание РДГД-20,РДНК-400,РДСК-50</t>
  </si>
  <si>
    <t>слес5р</t>
  </si>
  <si>
    <t>7,2,12</t>
  </si>
  <si>
    <t>Текущий ремонт РДГД-20,РДНГ-400,РДСК-50</t>
  </si>
  <si>
    <t>7,2,21</t>
  </si>
  <si>
    <t>Проверка параметров срабатывания и настройка и настройка ПКН,</t>
  </si>
  <si>
    <t>ПЗК и КПЗ с диаметром до 100мм</t>
  </si>
  <si>
    <t>клапан</t>
  </si>
  <si>
    <t xml:space="preserve">                                                101-200 мм</t>
  </si>
  <si>
    <t>7,2,22</t>
  </si>
  <si>
    <t>Проверка параметров срабатывания и настройка ПСК-50</t>
  </si>
  <si>
    <t>7,3,33</t>
  </si>
  <si>
    <t>Отключение/консервация/ оборудования ГРП</t>
  </si>
  <si>
    <t>Слес-3р</t>
  </si>
  <si>
    <t>Слес-4р</t>
  </si>
  <si>
    <t>Слес 5р</t>
  </si>
  <si>
    <t>7,3,34</t>
  </si>
  <si>
    <t>Пуск \расконсервация/ГРП после отключения</t>
  </si>
  <si>
    <t>7,3,35</t>
  </si>
  <si>
    <t>Отключение/консервация/ оборудования ШРП</t>
  </si>
  <si>
    <t>/При работе в зимних условиях в пунктах 7.3.35 –7.3.36 применнять коэффициент 1,2/</t>
  </si>
  <si>
    <t>7,3,36</t>
  </si>
  <si>
    <t>Пуск (расконсервация ) ШРП после отключения</t>
  </si>
  <si>
    <t>Слес-5р</t>
  </si>
  <si>
    <t>9.1.1.</t>
  </si>
  <si>
    <t>Отключение (консервация)на летний период газового оборудования  котельной с котлом малой мощности (до 1 Гкал/ч) с автоматикой</t>
  </si>
  <si>
    <t>котел</t>
  </si>
  <si>
    <t>(На каждый последующий котел применять коэф.0,33)</t>
  </si>
  <si>
    <t>9.1.3.</t>
  </si>
  <si>
    <t>Отключение(консервация) на летний период газового оборудования</t>
  </si>
  <si>
    <t>котельной с котлом средней мощности (от 1 до 5 Гкал/ч) с автоматикой</t>
  </si>
  <si>
    <t>(На каждый последующий котел  применять коэф.0,5)</t>
  </si>
  <si>
    <t>9.1.7.</t>
  </si>
  <si>
    <t>Пуск в эксплуатацию (расконсервация)бытового отопительного газового оборудования с автоматическим устройством после отключения на летний период</t>
  </si>
  <si>
    <t>горелка</t>
  </si>
  <si>
    <t>(На каждый последующий аппарат применять коэф.0,75)</t>
  </si>
  <si>
    <t>9.1.9.</t>
  </si>
  <si>
    <t>Пуск в эксплуатацию (расконсервация ) котельной с котлом малой мощности с автоматикой после отключения на летний период</t>
  </si>
  <si>
    <t>9,1,11</t>
  </si>
  <si>
    <t>Пуск в эксплуатацию (расконсервация)котельной с котлом средней мощности с автоматикой после отключения на летний период</t>
  </si>
  <si>
    <t>(На каждый последующий котел применять коэф.0,4)</t>
  </si>
  <si>
    <t>9,1,14</t>
  </si>
  <si>
    <t>Технический осмотр внутренних и наружных газопроводов предприятий</t>
  </si>
  <si>
    <t>9,1,15</t>
  </si>
  <si>
    <t>Техническое обслуживание котельной с котлом малой мощности с автоматикой</t>
  </si>
  <si>
    <t>(На каждый последующий котел применять коэф.0,6)</t>
  </si>
  <si>
    <t>9,1,17</t>
  </si>
  <si>
    <t>Техническое обслуживание котельной с котлом средней мощности с автоматикой</t>
  </si>
  <si>
    <t>9,1,19</t>
  </si>
  <si>
    <t>Техническое обслуживание газового оборудование печи по производству вафель</t>
  </si>
  <si>
    <t>печь</t>
  </si>
  <si>
    <t>Слесарь 4р</t>
  </si>
  <si>
    <t>9,1,20</t>
  </si>
  <si>
    <t>То же, по выпечке печенья</t>
  </si>
  <si>
    <t>9,1,21</t>
  </si>
  <si>
    <t>Техническое обслуживание газового оборудования битумноплавиль ных ,металлоплавильных печей,кузнечного или литейного горна</t>
  </si>
  <si>
    <t>9,1,22</t>
  </si>
  <si>
    <t xml:space="preserve">Техническое обслуживание газового оборудования печей кирпич- ного или стекольного завода                        </t>
  </si>
  <si>
    <t>9,1,23</t>
  </si>
  <si>
    <t>Техническое обслуживание газового оборудования агрегата витаминной муки(АВМ) или асфальто-бетонного завода(АБЗ)</t>
  </si>
  <si>
    <t>Агрега</t>
  </si>
  <si>
    <t>Техническое обслуживание ГИИ</t>
  </si>
  <si>
    <t>гор</t>
  </si>
  <si>
    <t>9,1,26</t>
  </si>
  <si>
    <t>Техническое обслуживание (ревизия)кранов в котельной при диаметре до 40 мм</t>
  </si>
  <si>
    <t xml:space="preserve">        Свыше 50мм</t>
  </si>
  <si>
    <t>9,1,27</t>
  </si>
  <si>
    <t>Техническое обслуживание (ревизия) задвижки в котельной при диаметре газопровода до 100 мм</t>
  </si>
  <si>
    <t xml:space="preserve">                                            150 мм</t>
  </si>
  <si>
    <t xml:space="preserve">                                            200 мм</t>
  </si>
  <si>
    <t>9,1,28</t>
  </si>
  <si>
    <t>Техническое обслуживание газовых счетчиков типа:</t>
  </si>
  <si>
    <t>счетчик</t>
  </si>
  <si>
    <t xml:space="preserve">                                                               РГ-40</t>
  </si>
  <si>
    <t xml:space="preserve">                                                                РГ-100</t>
  </si>
  <si>
    <t xml:space="preserve">                                                                РГ-250 </t>
  </si>
  <si>
    <t xml:space="preserve">                                                                 РГ-400</t>
  </si>
  <si>
    <t xml:space="preserve">                                                                 РГ-600</t>
  </si>
  <si>
    <t xml:space="preserve">                                                                 РГ-1000</t>
  </si>
  <si>
    <t>9,1,31</t>
  </si>
  <si>
    <t>Техническое обслуживание сигнализатора загазованности (кроме проверки контрольными смесями)</t>
  </si>
  <si>
    <t>сигнал</t>
  </si>
  <si>
    <t>Слесарь 3р</t>
  </si>
  <si>
    <t>Слесарь4р</t>
  </si>
  <si>
    <t>9,2,1</t>
  </si>
  <si>
    <t>Текущий ремонт газового оборудования котельной с котлом малой мощности  с автоматикой</t>
  </si>
  <si>
    <t>/На каждый последующий котел применять к цене коэф.0,25/</t>
  </si>
  <si>
    <t>9,2,3</t>
  </si>
  <si>
    <t>Текущий ремонт газового оборудования котельной с котлом средней мощности с автоматикой</t>
  </si>
  <si>
    <t>9,2,5</t>
  </si>
  <si>
    <t>Текущий ремонт газового оборудования АВМ или АБЗ</t>
  </si>
  <si>
    <t>агрега</t>
  </si>
  <si>
    <t>9,2,6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</si>
  <si>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</si>
  <si>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</si>
  <si>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</si>
  <si>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Слесарь 5р</t>
  </si>
  <si>
    <t>9.2.8.</t>
  </si>
  <si>
    <t>То же, печи по производству печенья</t>
  </si>
  <si>
    <t>9.2.9.</t>
  </si>
  <si>
    <t>Текущий ремонт газового оборудования битумноплавительных ,металлоплавительных печей,  кузнечного и литейного горна</t>
  </si>
  <si>
    <t>9,2,18</t>
  </si>
  <si>
    <t>Замена газового счетчика типа: РГ-40</t>
  </si>
  <si>
    <t>счетч</t>
  </si>
  <si>
    <t xml:space="preserve">                                                       РГ-100(СГ-100)</t>
  </si>
  <si>
    <t xml:space="preserve">                                                       РГ-250(СГ-200)</t>
  </si>
  <si>
    <t xml:space="preserve">                                                       РГ-400(СГ-400)</t>
  </si>
  <si>
    <t xml:space="preserve">                                                       РГ-600(СГ-600)</t>
  </si>
  <si>
    <t xml:space="preserve">                                   РГ-1000(СГ-800,СГ-1000)</t>
  </si>
  <si>
    <t>10.1.1.</t>
  </si>
  <si>
    <t>Плита  бытовая газовая  2-х  конф.</t>
  </si>
  <si>
    <t>10.1.2.</t>
  </si>
  <si>
    <t>Плита  бытовая газовая  3-х  конф.</t>
  </si>
  <si>
    <t>10,1.3</t>
  </si>
  <si>
    <t>Плита  бытовая газовая 4-х  конф.</t>
  </si>
  <si>
    <t>10,1.3.1</t>
  </si>
  <si>
    <t>Плита  бытовая газовая 5  конф.</t>
  </si>
  <si>
    <t>10,1.3.2</t>
  </si>
  <si>
    <t>Плита  бытовая газовая 6  конф.</t>
  </si>
  <si>
    <t>10,1.11.</t>
  </si>
  <si>
    <t>ТО водонагреват. проточ. автоматич.</t>
  </si>
  <si>
    <t>слес  4 р</t>
  </si>
  <si>
    <t>10.1.12.</t>
  </si>
  <si>
    <t>ТО водонагреват. проточ.полуавтоматич.</t>
  </si>
  <si>
    <t>10.1.12.1</t>
  </si>
  <si>
    <t>Техническое обслуживание настенных проточных водонагревателей с закрытой/открытой камерой сгорания "ARISTON", "BAXI", "GazLux", "GazEco", "Mora", "AEG", "Hermann", "NevaLux", "Neva", "Vektor" и других аналогичных</t>
  </si>
  <si>
    <t>10.1.13.</t>
  </si>
  <si>
    <t>АГВ-80,АГВ-120,АОГВ-4,АОГВ-6,АОГВ-10.</t>
  </si>
  <si>
    <t>10.1.14.</t>
  </si>
  <si>
    <t>Тоже типа АОГВ-11,АОГВ-15,АОГВ-20</t>
  </si>
  <si>
    <t>10.1.15.</t>
  </si>
  <si>
    <t>Тоже типа АОГВ-17,АОГВ-23,АОГВ-29</t>
  </si>
  <si>
    <t>10,1,16</t>
  </si>
  <si>
    <t>Тоже типа ДОН-16,ДОН-31,5,ХОПЕР</t>
  </si>
  <si>
    <t>10.1.17.</t>
  </si>
  <si>
    <t>Тоже типа КЧМ,БЭМ</t>
  </si>
  <si>
    <t>10,1,18</t>
  </si>
  <si>
    <t>ТО комбинированной бойлерной установки типа "Мора"</t>
  </si>
  <si>
    <t>10.1.19.</t>
  </si>
  <si>
    <t>ТО отопит.котла ВНИСТО (ДОН)</t>
  </si>
  <si>
    <t>ТО отопительного котла</t>
  </si>
  <si>
    <t>ТО отопительного одноконтурного котла</t>
  </si>
  <si>
    <t>слес  5 р</t>
  </si>
  <si>
    <t>ТО отопительного двухконтурного котла</t>
  </si>
  <si>
    <t>10,1,20</t>
  </si>
  <si>
    <t>Техническое обслуживание пищеварочного котла</t>
  </si>
  <si>
    <t>10,1,21</t>
  </si>
  <si>
    <t>Техническое обслуживание отопительной печи с автоматикой,пароконвектомата,фритюрницы</t>
  </si>
  <si>
    <t>10,1,22</t>
  </si>
  <si>
    <t>То же, без автоматики</t>
  </si>
  <si>
    <t>10,1,23</t>
  </si>
  <si>
    <t>Техническое обслуживание газового оборудования индивидуальной бана\теплицы,гаража/ при одной горелке</t>
  </si>
  <si>
    <t>/На каждую последующую горелку  применять коэф.0,7/</t>
  </si>
  <si>
    <t>10,1,24</t>
  </si>
  <si>
    <t>Техническое обслуживание агрегата «Lennox»</t>
  </si>
  <si>
    <t>10,1,25</t>
  </si>
  <si>
    <t>То же, с увлажнителем</t>
  </si>
  <si>
    <t>10,1,26</t>
  </si>
  <si>
    <t>Техническое обслуживание калорифера газового</t>
  </si>
  <si>
    <t>10,1,27</t>
  </si>
  <si>
    <t>10,1,29</t>
  </si>
  <si>
    <t>Проверка на плотность фланцевых,резьбовых соединений и свар-ных стыков на газопроводе в подъезде здания при диаметре до 32мм</t>
  </si>
  <si>
    <t>10 соед</t>
  </si>
  <si>
    <t xml:space="preserve">                                                                           33-40мм</t>
  </si>
  <si>
    <t xml:space="preserve"> 10 соед</t>
  </si>
  <si>
    <t xml:space="preserve">                                                                          41-50мм</t>
  </si>
  <si>
    <t>/При работе с приставной лестницы применять коэф.1,2/</t>
  </si>
  <si>
    <t>10,1,30</t>
  </si>
  <si>
    <t>Проверка герметичности внутреннего газопровода и газового оборудования при количестве приборов на одном стояке до 5</t>
  </si>
  <si>
    <t xml:space="preserve">                                                                                  6 – 10</t>
  </si>
  <si>
    <t xml:space="preserve">                                                                                  1- 15</t>
  </si>
  <si>
    <t xml:space="preserve">                                                                               свыше 15</t>
  </si>
  <si>
    <t>/При работе с приставной лестницы с перестановкой применятькоэф.1,2: при наличии коллекторов в разводке газопроводов в лесничных клетках или коридорах применять коэф.1,5/</t>
  </si>
  <si>
    <t>10,1,31</t>
  </si>
  <si>
    <t>Включение отопительной  печи с автоматическим устройством на зимний период</t>
  </si>
  <si>
    <t>слес 3 р</t>
  </si>
  <si>
    <t>/На каждую последующую печь в пунктах  1.1.31- 1.1.32 применять коэф.0,85/</t>
  </si>
  <si>
    <t>10,1,32</t>
  </si>
  <si>
    <t>То же, без автоматического устройства</t>
  </si>
  <si>
    <t>10,1,33</t>
  </si>
  <si>
    <t>Включение отопительного аппарата на зимний период</t>
  </si>
  <si>
    <t>слес 4 р</t>
  </si>
  <si>
    <t>/На каждый последующий аппарат применять коэф.0,85/</t>
  </si>
  <si>
    <t>10,1,34</t>
  </si>
  <si>
    <t>Сезонное отключение отопительного аппарата или отопительной печи</t>
  </si>
  <si>
    <t>/На каждый последующий аппарат,печь,применять коэф.0,85/</t>
  </si>
  <si>
    <t>10,1,35</t>
  </si>
  <si>
    <t>ТО лабораторной горелки</t>
  </si>
  <si>
    <t>10,1,36</t>
  </si>
  <si>
    <t>Техническое обслуживание плиты ресторанной с автоматикой /На каждую последующую горелку применять коэф.0,4/</t>
  </si>
  <si>
    <t>10,1,37</t>
  </si>
  <si>
    <t>Техническое обслуживание плиты ресторанной без автоматики</t>
  </si>
  <si>
    <t>(На каждую последующую горелку приментяь коэф.0,4)</t>
  </si>
  <si>
    <t>10,1,38</t>
  </si>
  <si>
    <t>Техническое обслуживание кипятильника КНД</t>
  </si>
  <si>
    <t>10,1,39</t>
  </si>
  <si>
    <t>Включение плиты ресторанной или котла варочного с автоматикой на сезонную работу пищеблока</t>
  </si>
  <si>
    <t>/На каждую последующую горелку  применять коэф.0,4,</t>
  </si>
  <si>
    <t>10,1,40</t>
  </si>
  <si>
    <t>Выключение плиты ресторанной или котла варочного после сезон-ной работы пищеблока</t>
  </si>
  <si>
    <t>/На каждую последующую плиту /котел/ применять коэф.0,85/</t>
  </si>
  <si>
    <t>Проверка технического состояния конденсатосборника с удалением канденсата давлением газа</t>
  </si>
  <si>
    <t>Техническое обслуживание отключающих устройств  и линзовых компенсаторов  на подземном газопроводе при глубине колодца до 1м и диаметре крана  до 50мм</t>
  </si>
  <si>
    <r>
      <t xml:space="preserve">Проверка состояния газовых колодцев ( при глубине колодца свыше 1 метра применен коэффициент  </t>
    </r>
    <r>
      <rPr>
        <sz val="10"/>
        <rFont val="Arial"/>
        <family val="2"/>
        <charset val="204"/>
      </rPr>
      <t>1,5</t>
    </r>
    <r>
      <rPr>
        <sz val="10"/>
        <color indexed="8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</si>
</sst>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justify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vertical="justify"/>
    </xf>
    <xf numFmtId="0" fontId="4" fillId="0" borderId="2" xfId="0" applyFont="1" applyBorder="1" applyAlignment="1">
      <alignment wrapText="1"/>
    </xf>
    <xf numFmtId="49" fontId="1" fillId="0" borderId="3" xfId="0" applyNumberFormat="1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vertical="justify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5" fillId="0" borderId="3" xfId="0" applyNumberFormat="1" applyFont="1" applyBorder="1" applyAlignment="1">
      <alignment vertical="justify"/>
    </xf>
    <xf numFmtId="2" fontId="4" fillId="0" borderId="3" xfId="0" applyNumberFormat="1" applyFont="1" applyBorder="1" applyAlignment="1">
      <alignment horizontal="center" vertical="justify"/>
    </xf>
    <xf numFmtId="49" fontId="1" fillId="0" borderId="4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vertical="justify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vertical="justify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1" fillId="0" borderId="7" xfId="0" applyNumberFormat="1" applyFont="1" applyBorder="1"/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Protection="1">
      <protection locked="0"/>
    </xf>
    <xf numFmtId="2" fontId="1" fillId="0" borderId="6" xfId="0" applyNumberFormat="1" applyFont="1" applyBorder="1"/>
    <xf numFmtId="0" fontId="1" fillId="0" borderId="10" xfId="0" applyFont="1" applyBorder="1" applyProtection="1">
      <protection locked="0"/>
    </xf>
    <xf numFmtId="14" fontId="1" fillId="0" borderId="6" xfId="0" applyNumberFormat="1" applyFont="1" applyBorder="1" applyAlignment="1">
      <alignment vertical="top" wrapText="1"/>
    </xf>
    <xf numFmtId="0" fontId="1" fillId="0" borderId="6" xfId="0" applyFont="1" applyBorder="1" applyProtection="1">
      <protection locked="0"/>
    </xf>
    <xf numFmtId="2" fontId="1" fillId="0" borderId="7" xfId="0" applyNumberFormat="1" applyFont="1" applyBorder="1" applyAlignment="1">
      <alignment vertical="top" wrapText="1"/>
    </xf>
    <xf numFmtId="0" fontId="1" fillId="0" borderId="6" xfId="0" applyFont="1" applyBorder="1"/>
    <xf numFmtId="0" fontId="1" fillId="0" borderId="10" xfId="0" applyFont="1" applyFill="1" applyBorder="1" applyProtection="1">
      <protection locked="0"/>
    </xf>
    <xf numFmtId="0" fontId="1" fillId="0" borderId="0" xfId="0" applyFont="1" applyBorder="1"/>
    <xf numFmtId="0" fontId="1" fillId="0" borderId="0" xfId="0" applyFont="1" applyFill="1" applyProtection="1">
      <protection locked="0"/>
    </xf>
    <xf numFmtId="2" fontId="1" fillId="0" borderId="0" xfId="0" applyNumberFormat="1" applyFont="1"/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7" xfId="0" applyFont="1" applyBorder="1" applyProtection="1">
      <protection locked="0"/>
    </xf>
    <xf numFmtId="2" fontId="1" fillId="0" borderId="13" xfId="0" applyNumberFormat="1" applyFont="1" applyBorder="1"/>
    <xf numFmtId="0" fontId="1" fillId="0" borderId="6" xfId="0" applyFont="1" applyFill="1" applyBorder="1"/>
    <xf numFmtId="2" fontId="1" fillId="0" borderId="12" xfId="0" applyNumberFormat="1" applyFont="1" applyBorder="1"/>
    <xf numFmtId="0" fontId="1" fillId="0" borderId="6" xfId="0" applyNumberFormat="1" applyFont="1" applyBorder="1" applyAlignment="1">
      <alignment vertical="top" wrapText="1"/>
    </xf>
    <xf numFmtId="14" fontId="1" fillId="0" borderId="7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justify"/>
    </xf>
    <xf numFmtId="0" fontId="4" fillId="0" borderId="6" xfId="0" applyFont="1" applyFill="1" applyBorder="1" applyProtection="1">
      <protection locked="0"/>
    </xf>
    <xf numFmtId="0" fontId="1" fillId="0" borderId="0" xfId="0" applyFont="1" applyFill="1"/>
    <xf numFmtId="2" fontId="1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1" fillId="0" borderId="15" xfId="0" applyFont="1" applyBorder="1" applyAlignment="1"/>
    <xf numFmtId="0" fontId="0" fillId="0" borderId="15" xfId="0" applyBorder="1" applyAlignment="1"/>
    <xf numFmtId="0" fontId="1" fillId="0" borderId="6" xfId="0" applyFont="1" applyBorder="1" applyAlignment="1">
      <alignment vertical="top" wrapText="1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4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1" fillId="0" borderId="0" xfId="0" applyFont="1" applyBorder="1" applyAlignment="1"/>
    <xf numFmtId="0" fontId="0" fillId="0" borderId="0" xfId="0" applyAlignment="1"/>
    <xf numFmtId="2" fontId="1" fillId="0" borderId="6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14" fontId="1" fillId="0" borderId="9" xfId="0" applyNumberFormat="1" applyFont="1" applyBorder="1" applyAlignment="1">
      <alignment vertical="top" wrapText="1"/>
    </xf>
    <xf numFmtId="14" fontId="1" fillId="0" borderId="7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81;&#1089;&#1082;&#1091;&#1088;&#1072;&#1085;&#1090;%20%20&#1085;&#1072;%20&#1042;&#1044;&#1043;&#1054;%20&#1082;&#1086;&#1084;&#1073;&#1099;&#1090;%20&#1089;%2001.01.%2020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 2017"/>
      <sheetName val="накл расх 9м 2016"/>
      <sheetName val="Метод Указ"/>
      <sheetName val="СМРразд2,3"/>
      <sheetName val="Разд.5"/>
      <sheetName val="Разд.6"/>
      <sheetName val="разд.9"/>
      <sheetName val="разд.7"/>
      <sheetName val="ТО ВДГО -Разд.10"/>
      <sheetName val="Лист1"/>
    </sheetNames>
    <sheetDataSet>
      <sheetData sheetId="0">
        <row r="2">
          <cell r="B2">
            <v>122.5</v>
          </cell>
        </row>
        <row r="3">
          <cell r="B3">
            <v>136.72</v>
          </cell>
        </row>
        <row r="4">
          <cell r="B4">
            <v>153.13</v>
          </cell>
        </row>
        <row r="5">
          <cell r="B5">
            <v>171.72</v>
          </cell>
        </row>
        <row r="6">
          <cell r="B6">
            <v>190.31</v>
          </cell>
        </row>
        <row r="24">
          <cell r="B24">
            <v>2.2246000000000001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abSelected="1" workbookViewId="0">
      <selection activeCell="M224" sqref="M224"/>
    </sheetView>
  </sheetViews>
  <sheetFormatPr defaultRowHeight="12.75" x14ac:dyDescent="0.2"/>
  <cols>
    <col min="1" max="1" width="12.42578125" style="1" customWidth="1"/>
    <col min="2" max="2" width="55" style="1" customWidth="1"/>
    <col min="3" max="3" width="8.7109375" style="1" customWidth="1"/>
    <col min="4" max="4" width="12" style="1" hidden="1" customWidth="1"/>
    <col min="5" max="5" width="6.5703125" style="1" hidden="1" customWidth="1"/>
    <col min="6" max="6" width="7.7109375" style="53" hidden="1" customWidth="1"/>
    <col min="7" max="7" width="7.7109375" style="1" hidden="1" customWidth="1"/>
    <col min="8" max="8" width="9.140625" style="38" hidden="1" customWidth="1"/>
    <col min="9" max="9" width="13.7109375" style="1" customWidth="1"/>
    <col min="10" max="255" width="9.140625" style="1"/>
    <col min="256" max="256" width="10" style="1" customWidth="1"/>
    <col min="257" max="257" width="47.7109375" style="1" customWidth="1"/>
    <col min="258" max="258" width="12.42578125" style="1" customWidth="1"/>
    <col min="259" max="259" width="12" style="1" customWidth="1"/>
    <col min="260" max="260" width="6.5703125" style="1" customWidth="1"/>
    <col min="261" max="262" width="7.7109375" style="1" customWidth="1"/>
    <col min="263" max="263" width="9.140625" style="1" customWidth="1"/>
    <col min="264" max="264" width="11.42578125" style="1" customWidth="1"/>
    <col min="265" max="265" width="0" style="1" hidden="1" customWidth="1"/>
    <col min="266" max="511" width="9.140625" style="1"/>
    <col min="512" max="512" width="10" style="1" customWidth="1"/>
    <col min="513" max="513" width="47.7109375" style="1" customWidth="1"/>
    <col min="514" max="514" width="12.42578125" style="1" customWidth="1"/>
    <col min="515" max="515" width="12" style="1" customWidth="1"/>
    <col min="516" max="516" width="6.5703125" style="1" customWidth="1"/>
    <col min="517" max="518" width="7.7109375" style="1" customWidth="1"/>
    <col min="519" max="519" width="9.140625" style="1" customWidth="1"/>
    <col min="520" max="520" width="11.42578125" style="1" customWidth="1"/>
    <col min="521" max="521" width="0" style="1" hidden="1" customWidth="1"/>
    <col min="522" max="767" width="9.140625" style="1"/>
    <col min="768" max="768" width="10" style="1" customWidth="1"/>
    <col min="769" max="769" width="47.7109375" style="1" customWidth="1"/>
    <col min="770" max="770" width="12.42578125" style="1" customWidth="1"/>
    <col min="771" max="771" width="12" style="1" customWidth="1"/>
    <col min="772" max="772" width="6.5703125" style="1" customWidth="1"/>
    <col min="773" max="774" width="7.7109375" style="1" customWidth="1"/>
    <col min="775" max="775" width="9.140625" style="1" customWidth="1"/>
    <col min="776" max="776" width="11.42578125" style="1" customWidth="1"/>
    <col min="777" max="777" width="0" style="1" hidden="1" customWidth="1"/>
    <col min="778" max="1023" width="9.140625" style="1"/>
    <col min="1024" max="1024" width="10" style="1" customWidth="1"/>
    <col min="1025" max="1025" width="47.7109375" style="1" customWidth="1"/>
    <col min="1026" max="1026" width="12.42578125" style="1" customWidth="1"/>
    <col min="1027" max="1027" width="12" style="1" customWidth="1"/>
    <col min="1028" max="1028" width="6.5703125" style="1" customWidth="1"/>
    <col min="1029" max="1030" width="7.7109375" style="1" customWidth="1"/>
    <col min="1031" max="1031" width="9.140625" style="1" customWidth="1"/>
    <col min="1032" max="1032" width="11.42578125" style="1" customWidth="1"/>
    <col min="1033" max="1033" width="0" style="1" hidden="1" customWidth="1"/>
    <col min="1034" max="1279" width="9.140625" style="1"/>
    <col min="1280" max="1280" width="10" style="1" customWidth="1"/>
    <col min="1281" max="1281" width="47.7109375" style="1" customWidth="1"/>
    <col min="1282" max="1282" width="12.42578125" style="1" customWidth="1"/>
    <col min="1283" max="1283" width="12" style="1" customWidth="1"/>
    <col min="1284" max="1284" width="6.5703125" style="1" customWidth="1"/>
    <col min="1285" max="1286" width="7.7109375" style="1" customWidth="1"/>
    <col min="1287" max="1287" width="9.140625" style="1" customWidth="1"/>
    <col min="1288" max="1288" width="11.42578125" style="1" customWidth="1"/>
    <col min="1289" max="1289" width="0" style="1" hidden="1" customWidth="1"/>
    <col min="1290" max="1535" width="9.140625" style="1"/>
    <col min="1536" max="1536" width="10" style="1" customWidth="1"/>
    <col min="1537" max="1537" width="47.7109375" style="1" customWidth="1"/>
    <col min="1538" max="1538" width="12.42578125" style="1" customWidth="1"/>
    <col min="1539" max="1539" width="12" style="1" customWidth="1"/>
    <col min="1540" max="1540" width="6.5703125" style="1" customWidth="1"/>
    <col min="1541" max="1542" width="7.7109375" style="1" customWidth="1"/>
    <col min="1543" max="1543" width="9.140625" style="1" customWidth="1"/>
    <col min="1544" max="1544" width="11.42578125" style="1" customWidth="1"/>
    <col min="1545" max="1545" width="0" style="1" hidden="1" customWidth="1"/>
    <col min="1546" max="1791" width="9.140625" style="1"/>
    <col min="1792" max="1792" width="10" style="1" customWidth="1"/>
    <col min="1793" max="1793" width="47.7109375" style="1" customWidth="1"/>
    <col min="1794" max="1794" width="12.42578125" style="1" customWidth="1"/>
    <col min="1795" max="1795" width="12" style="1" customWidth="1"/>
    <col min="1796" max="1796" width="6.5703125" style="1" customWidth="1"/>
    <col min="1797" max="1798" width="7.7109375" style="1" customWidth="1"/>
    <col min="1799" max="1799" width="9.140625" style="1" customWidth="1"/>
    <col min="1800" max="1800" width="11.42578125" style="1" customWidth="1"/>
    <col min="1801" max="1801" width="0" style="1" hidden="1" customWidth="1"/>
    <col min="1802" max="2047" width="9.140625" style="1"/>
    <col min="2048" max="2048" width="10" style="1" customWidth="1"/>
    <col min="2049" max="2049" width="47.7109375" style="1" customWidth="1"/>
    <col min="2050" max="2050" width="12.42578125" style="1" customWidth="1"/>
    <col min="2051" max="2051" width="12" style="1" customWidth="1"/>
    <col min="2052" max="2052" width="6.5703125" style="1" customWidth="1"/>
    <col min="2053" max="2054" width="7.7109375" style="1" customWidth="1"/>
    <col min="2055" max="2055" width="9.140625" style="1" customWidth="1"/>
    <col min="2056" max="2056" width="11.42578125" style="1" customWidth="1"/>
    <col min="2057" max="2057" width="0" style="1" hidden="1" customWidth="1"/>
    <col min="2058" max="2303" width="9.140625" style="1"/>
    <col min="2304" max="2304" width="10" style="1" customWidth="1"/>
    <col min="2305" max="2305" width="47.7109375" style="1" customWidth="1"/>
    <col min="2306" max="2306" width="12.42578125" style="1" customWidth="1"/>
    <col min="2307" max="2307" width="12" style="1" customWidth="1"/>
    <col min="2308" max="2308" width="6.5703125" style="1" customWidth="1"/>
    <col min="2309" max="2310" width="7.7109375" style="1" customWidth="1"/>
    <col min="2311" max="2311" width="9.140625" style="1" customWidth="1"/>
    <col min="2312" max="2312" width="11.42578125" style="1" customWidth="1"/>
    <col min="2313" max="2313" width="0" style="1" hidden="1" customWidth="1"/>
    <col min="2314" max="2559" width="9.140625" style="1"/>
    <col min="2560" max="2560" width="10" style="1" customWidth="1"/>
    <col min="2561" max="2561" width="47.7109375" style="1" customWidth="1"/>
    <col min="2562" max="2562" width="12.42578125" style="1" customWidth="1"/>
    <col min="2563" max="2563" width="12" style="1" customWidth="1"/>
    <col min="2564" max="2564" width="6.5703125" style="1" customWidth="1"/>
    <col min="2565" max="2566" width="7.7109375" style="1" customWidth="1"/>
    <col min="2567" max="2567" width="9.140625" style="1" customWidth="1"/>
    <col min="2568" max="2568" width="11.42578125" style="1" customWidth="1"/>
    <col min="2569" max="2569" width="0" style="1" hidden="1" customWidth="1"/>
    <col min="2570" max="2815" width="9.140625" style="1"/>
    <col min="2816" max="2816" width="10" style="1" customWidth="1"/>
    <col min="2817" max="2817" width="47.7109375" style="1" customWidth="1"/>
    <col min="2818" max="2818" width="12.42578125" style="1" customWidth="1"/>
    <col min="2819" max="2819" width="12" style="1" customWidth="1"/>
    <col min="2820" max="2820" width="6.5703125" style="1" customWidth="1"/>
    <col min="2821" max="2822" width="7.7109375" style="1" customWidth="1"/>
    <col min="2823" max="2823" width="9.140625" style="1" customWidth="1"/>
    <col min="2824" max="2824" width="11.42578125" style="1" customWidth="1"/>
    <col min="2825" max="2825" width="0" style="1" hidden="1" customWidth="1"/>
    <col min="2826" max="3071" width="9.140625" style="1"/>
    <col min="3072" max="3072" width="10" style="1" customWidth="1"/>
    <col min="3073" max="3073" width="47.7109375" style="1" customWidth="1"/>
    <col min="3074" max="3074" width="12.42578125" style="1" customWidth="1"/>
    <col min="3075" max="3075" width="12" style="1" customWidth="1"/>
    <col min="3076" max="3076" width="6.5703125" style="1" customWidth="1"/>
    <col min="3077" max="3078" width="7.7109375" style="1" customWidth="1"/>
    <col min="3079" max="3079" width="9.140625" style="1" customWidth="1"/>
    <col min="3080" max="3080" width="11.42578125" style="1" customWidth="1"/>
    <col min="3081" max="3081" width="0" style="1" hidden="1" customWidth="1"/>
    <col min="3082" max="3327" width="9.140625" style="1"/>
    <col min="3328" max="3328" width="10" style="1" customWidth="1"/>
    <col min="3329" max="3329" width="47.7109375" style="1" customWidth="1"/>
    <col min="3330" max="3330" width="12.42578125" style="1" customWidth="1"/>
    <col min="3331" max="3331" width="12" style="1" customWidth="1"/>
    <col min="3332" max="3332" width="6.5703125" style="1" customWidth="1"/>
    <col min="3333" max="3334" width="7.7109375" style="1" customWidth="1"/>
    <col min="3335" max="3335" width="9.140625" style="1" customWidth="1"/>
    <col min="3336" max="3336" width="11.42578125" style="1" customWidth="1"/>
    <col min="3337" max="3337" width="0" style="1" hidden="1" customWidth="1"/>
    <col min="3338" max="3583" width="9.140625" style="1"/>
    <col min="3584" max="3584" width="10" style="1" customWidth="1"/>
    <col min="3585" max="3585" width="47.7109375" style="1" customWidth="1"/>
    <col min="3586" max="3586" width="12.42578125" style="1" customWidth="1"/>
    <col min="3587" max="3587" width="12" style="1" customWidth="1"/>
    <col min="3588" max="3588" width="6.5703125" style="1" customWidth="1"/>
    <col min="3589" max="3590" width="7.7109375" style="1" customWidth="1"/>
    <col min="3591" max="3591" width="9.140625" style="1" customWidth="1"/>
    <col min="3592" max="3592" width="11.42578125" style="1" customWidth="1"/>
    <col min="3593" max="3593" width="0" style="1" hidden="1" customWidth="1"/>
    <col min="3594" max="3839" width="9.140625" style="1"/>
    <col min="3840" max="3840" width="10" style="1" customWidth="1"/>
    <col min="3841" max="3841" width="47.7109375" style="1" customWidth="1"/>
    <col min="3842" max="3842" width="12.42578125" style="1" customWidth="1"/>
    <col min="3843" max="3843" width="12" style="1" customWidth="1"/>
    <col min="3844" max="3844" width="6.5703125" style="1" customWidth="1"/>
    <col min="3845" max="3846" width="7.7109375" style="1" customWidth="1"/>
    <col min="3847" max="3847" width="9.140625" style="1" customWidth="1"/>
    <col min="3848" max="3848" width="11.42578125" style="1" customWidth="1"/>
    <col min="3849" max="3849" width="0" style="1" hidden="1" customWidth="1"/>
    <col min="3850" max="4095" width="9.140625" style="1"/>
    <col min="4096" max="4096" width="10" style="1" customWidth="1"/>
    <col min="4097" max="4097" width="47.7109375" style="1" customWidth="1"/>
    <col min="4098" max="4098" width="12.42578125" style="1" customWidth="1"/>
    <col min="4099" max="4099" width="12" style="1" customWidth="1"/>
    <col min="4100" max="4100" width="6.5703125" style="1" customWidth="1"/>
    <col min="4101" max="4102" width="7.7109375" style="1" customWidth="1"/>
    <col min="4103" max="4103" width="9.140625" style="1" customWidth="1"/>
    <col min="4104" max="4104" width="11.42578125" style="1" customWidth="1"/>
    <col min="4105" max="4105" width="0" style="1" hidden="1" customWidth="1"/>
    <col min="4106" max="4351" width="9.140625" style="1"/>
    <col min="4352" max="4352" width="10" style="1" customWidth="1"/>
    <col min="4353" max="4353" width="47.7109375" style="1" customWidth="1"/>
    <col min="4354" max="4354" width="12.42578125" style="1" customWidth="1"/>
    <col min="4355" max="4355" width="12" style="1" customWidth="1"/>
    <col min="4356" max="4356" width="6.5703125" style="1" customWidth="1"/>
    <col min="4357" max="4358" width="7.7109375" style="1" customWidth="1"/>
    <col min="4359" max="4359" width="9.140625" style="1" customWidth="1"/>
    <col min="4360" max="4360" width="11.42578125" style="1" customWidth="1"/>
    <col min="4361" max="4361" width="0" style="1" hidden="1" customWidth="1"/>
    <col min="4362" max="4607" width="9.140625" style="1"/>
    <col min="4608" max="4608" width="10" style="1" customWidth="1"/>
    <col min="4609" max="4609" width="47.7109375" style="1" customWidth="1"/>
    <col min="4610" max="4610" width="12.42578125" style="1" customWidth="1"/>
    <col min="4611" max="4611" width="12" style="1" customWidth="1"/>
    <col min="4612" max="4612" width="6.5703125" style="1" customWidth="1"/>
    <col min="4613" max="4614" width="7.7109375" style="1" customWidth="1"/>
    <col min="4615" max="4615" width="9.140625" style="1" customWidth="1"/>
    <col min="4616" max="4616" width="11.42578125" style="1" customWidth="1"/>
    <col min="4617" max="4617" width="0" style="1" hidden="1" customWidth="1"/>
    <col min="4618" max="4863" width="9.140625" style="1"/>
    <col min="4864" max="4864" width="10" style="1" customWidth="1"/>
    <col min="4865" max="4865" width="47.7109375" style="1" customWidth="1"/>
    <col min="4866" max="4866" width="12.42578125" style="1" customWidth="1"/>
    <col min="4867" max="4867" width="12" style="1" customWidth="1"/>
    <col min="4868" max="4868" width="6.5703125" style="1" customWidth="1"/>
    <col min="4869" max="4870" width="7.7109375" style="1" customWidth="1"/>
    <col min="4871" max="4871" width="9.140625" style="1" customWidth="1"/>
    <col min="4872" max="4872" width="11.42578125" style="1" customWidth="1"/>
    <col min="4873" max="4873" width="0" style="1" hidden="1" customWidth="1"/>
    <col min="4874" max="5119" width="9.140625" style="1"/>
    <col min="5120" max="5120" width="10" style="1" customWidth="1"/>
    <col min="5121" max="5121" width="47.7109375" style="1" customWidth="1"/>
    <col min="5122" max="5122" width="12.42578125" style="1" customWidth="1"/>
    <col min="5123" max="5123" width="12" style="1" customWidth="1"/>
    <col min="5124" max="5124" width="6.5703125" style="1" customWidth="1"/>
    <col min="5125" max="5126" width="7.7109375" style="1" customWidth="1"/>
    <col min="5127" max="5127" width="9.140625" style="1" customWidth="1"/>
    <col min="5128" max="5128" width="11.42578125" style="1" customWidth="1"/>
    <col min="5129" max="5129" width="0" style="1" hidden="1" customWidth="1"/>
    <col min="5130" max="5375" width="9.140625" style="1"/>
    <col min="5376" max="5376" width="10" style="1" customWidth="1"/>
    <col min="5377" max="5377" width="47.7109375" style="1" customWidth="1"/>
    <col min="5378" max="5378" width="12.42578125" style="1" customWidth="1"/>
    <col min="5379" max="5379" width="12" style="1" customWidth="1"/>
    <col min="5380" max="5380" width="6.5703125" style="1" customWidth="1"/>
    <col min="5381" max="5382" width="7.7109375" style="1" customWidth="1"/>
    <col min="5383" max="5383" width="9.140625" style="1" customWidth="1"/>
    <col min="5384" max="5384" width="11.42578125" style="1" customWidth="1"/>
    <col min="5385" max="5385" width="0" style="1" hidden="1" customWidth="1"/>
    <col min="5386" max="5631" width="9.140625" style="1"/>
    <col min="5632" max="5632" width="10" style="1" customWidth="1"/>
    <col min="5633" max="5633" width="47.7109375" style="1" customWidth="1"/>
    <col min="5634" max="5634" width="12.42578125" style="1" customWidth="1"/>
    <col min="5635" max="5635" width="12" style="1" customWidth="1"/>
    <col min="5636" max="5636" width="6.5703125" style="1" customWidth="1"/>
    <col min="5637" max="5638" width="7.7109375" style="1" customWidth="1"/>
    <col min="5639" max="5639" width="9.140625" style="1" customWidth="1"/>
    <col min="5640" max="5640" width="11.42578125" style="1" customWidth="1"/>
    <col min="5641" max="5641" width="0" style="1" hidden="1" customWidth="1"/>
    <col min="5642" max="5887" width="9.140625" style="1"/>
    <col min="5888" max="5888" width="10" style="1" customWidth="1"/>
    <col min="5889" max="5889" width="47.7109375" style="1" customWidth="1"/>
    <col min="5890" max="5890" width="12.42578125" style="1" customWidth="1"/>
    <col min="5891" max="5891" width="12" style="1" customWidth="1"/>
    <col min="5892" max="5892" width="6.5703125" style="1" customWidth="1"/>
    <col min="5893" max="5894" width="7.7109375" style="1" customWidth="1"/>
    <col min="5895" max="5895" width="9.140625" style="1" customWidth="1"/>
    <col min="5896" max="5896" width="11.42578125" style="1" customWidth="1"/>
    <col min="5897" max="5897" width="0" style="1" hidden="1" customWidth="1"/>
    <col min="5898" max="6143" width="9.140625" style="1"/>
    <col min="6144" max="6144" width="10" style="1" customWidth="1"/>
    <col min="6145" max="6145" width="47.7109375" style="1" customWidth="1"/>
    <col min="6146" max="6146" width="12.42578125" style="1" customWidth="1"/>
    <col min="6147" max="6147" width="12" style="1" customWidth="1"/>
    <col min="6148" max="6148" width="6.5703125" style="1" customWidth="1"/>
    <col min="6149" max="6150" width="7.7109375" style="1" customWidth="1"/>
    <col min="6151" max="6151" width="9.140625" style="1" customWidth="1"/>
    <col min="6152" max="6152" width="11.42578125" style="1" customWidth="1"/>
    <col min="6153" max="6153" width="0" style="1" hidden="1" customWidth="1"/>
    <col min="6154" max="6399" width="9.140625" style="1"/>
    <col min="6400" max="6400" width="10" style="1" customWidth="1"/>
    <col min="6401" max="6401" width="47.7109375" style="1" customWidth="1"/>
    <col min="6402" max="6402" width="12.42578125" style="1" customWidth="1"/>
    <col min="6403" max="6403" width="12" style="1" customWidth="1"/>
    <col min="6404" max="6404" width="6.5703125" style="1" customWidth="1"/>
    <col min="6405" max="6406" width="7.7109375" style="1" customWidth="1"/>
    <col min="6407" max="6407" width="9.140625" style="1" customWidth="1"/>
    <col min="6408" max="6408" width="11.42578125" style="1" customWidth="1"/>
    <col min="6409" max="6409" width="0" style="1" hidden="1" customWidth="1"/>
    <col min="6410" max="6655" width="9.140625" style="1"/>
    <col min="6656" max="6656" width="10" style="1" customWidth="1"/>
    <col min="6657" max="6657" width="47.7109375" style="1" customWidth="1"/>
    <col min="6658" max="6658" width="12.42578125" style="1" customWidth="1"/>
    <col min="6659" max="6659" width="12" style="1" customWidth="1"/>
    <col min="6660" max="6660" width="6.5703125" style="1" customWidth="1"/>
    <col min="6661" max="6662" width="7.7109375" style="1" customWidth="1"/>
    <col min="6663" max="6663" width="9.140625" style="1" customWidth="1"/>
    <col min="6664" max="6664" width="11.42578125" style="1" customWidth="1"/>
    <col min="6665" max="6665" width="0" style="1" hidden="1" customWidth="1"/>
    <col min="6666" max="6911" width="9.140625" style="1"/>
    <col min="6912" max="6912" width="10" style="1" customWidth="1"/>
    <col min="6913" max="6913" width="47.7109375" style="1" customWidth="1"/>
    <col min="6914" max="6914" width="12.42578125" style="1" customWidth="1"/>
    <col min="6915" max="6915" width="12" style="1" customWidth="1"/>
    <col min="6916" max="6916" width="6.5703125" style="1" customWidth="1"/>
    <col min="6917" max="6918" width="7.7109375" style="1" customWidth="1"/>
    <col min="6919" max="6919" width="9.140625" style="1" customWidth="1"/>
    <col min="6920" max="6920" width="11.42578125" style="1" customWidth="1"/>
    <col min="6921" max="6921" width="0" style="1" hidden="1" customWidth="1"/>
    <col min="6922" max="7167" width="9.140625" style="1"/>
    <col min="7168" max="7168" width="10" style="1" customWidth="1"/>
    <col min="7169" max="7169" width="47.7109375" style="1" customWidth="1"/>
    <col min="7170" max="7170" width="12.42578125" style="1" customWidth="1"/>
    <col min="7171" max="7171" width="12" style="1" customWidth="1"/>
    <col min="7172" max="7172" width="6.5703125" style="1" customWidth="1"/>
    <col min="7173" max="7174" width="7.7109375" style="1" customWidth="1"/>
    <col min="7175" max="7175" width="9.140625" style="1" customWidth="1"/>
    <col min="7176" max="7176" width="11.42578125" style="1" customWidth="1"/>
    <col min="7177" max="7177" width="0" style="1" hidden="1" customWidth="1"/>
    <col min="7178" max="7423" width="9.140625" style="1"/>
    <col min="7424" max="7424" width="10" style="1" customWidth="1"/>
    <col min="7425" max="7425" width="47.7109375" style="1" customWidth="1"/>
    <col min="7426" max="7426" width="12.42578125" style="1" customWidth="1"/>
    <col min="7427" max="7427" width="12" style="1" customWidth="1"/>
    <col min="7428" max="7428" width="6.5703125" style="1" customWidth="1"/>
    <col min="7429" max="7430" width="7.7109375" style="1" customWidth="1"/>
    <col min="7431" max="7431" width="9.140625" style="1" customWidth="1"/>
    <col min="7432" max="7432" width="11.42578125" style="1" customWidth="1"/>
    <col min="7433" max="7433" width="0" style="1" hidden="1" customWidth="1"/>
    <col min="7434" max="7679" width="9.140625" style="1"/>
    <col min="7680" max="7680" width="10" style="1" customWidth="1"/>
    <col min="7681" max="7681" width="47.7109375" style="1" customWidth="1"/>
    <col min="7682" max="7682" width="12.42578125" style="1" customWidth="1"/>
    <col min="7683" max="7683" width="12" style="1" customWidth="1"/>
    <col min="7684" max="7684" width="6.5703125" style="1" customWidth="1"/>
    <col min="7685" max="7686" width="7.7109375" style="1" customWidth="1"/>
    <col min="7687" max="7687" width="9.140625" style="1" customWidth="1"/>
    <col min="7688" max="7688" width="11.42578125" style="1" customWidth="1"/>
    <col min="7689" max="7689" width="0" style="1" hidden="1" customWidth="1"/>
    <col min="7690" max="7935" width="9.140625" style="1"/>
    <col min="7936" max="7936" width="10" style="1" customWidth="1"/>
    <col min="7937" max="7937" width="47.7109375" style="1" customWidth="1"/>
    <col min="7938" max="7938" width="12.42578125" style="1" customWidth="1"/>
    <col min="7939" max="7939" width="12" style="1" customWidth="1"/>
    <col min="7940" max="7940" width="6.5703125" style="1" customWidth="1"/>
    <col min="7941" max="7942" width="7.7109375" style="1" customWidth="1"/>
    <col min="7943" max="7943" width="9.140625" style="1" customWidth="1"/>
    <col min="7944" max="7944" width="11.42578125" style="1" customWidth="1"/>
    <col min="7945" max="7945" width="0" style="1" hidden="1" customWidth="1"/>
    <col min="7946" max="8191" width="9.140625" style="1"/>
    <col min="8192" max="8192" width="10" style="1" customWidth="1"/>
    <col min="8193" max="8193" width="47.7109375" style="1" customWidth="1"/>
    <col min="8194" max="8194" width="12.42578125" style="1" customWidth="1"/>
    <col min="8195" max="8195" width="12" style="1" customWidth="1"/>
    <col min="8196" max="8196" width="6.5703125" style="1" customWidth="1"/>
    <col min="8197" max="8198" width="7.7109375" style="1" customWidth="1"/>
    <col min="8199" max="8199" width="9.140625" style="1" customWidth="1"/>
    <col min="8200" max="8200" width="11.42578125" style="1" customWidth="1"/>
    <col min="8201" max="8201" width="0" style="1" hidden="1" customWidth="1"/>
    <col min="8202" max="8447" width="9.140625" style="1"/>
    <col min="8448" max="8448" width="10" style="1" customWidth="1"/>
    <col min="8449" max="8449" width="47.7109375" style="1" customWidth="1"/>
    <col min="8450" max="8450" width="12.42578125" style="1" customWidth="1"/>
    <col min="8451" max="8451" width="12" style="1" customWidth="1"/>
    <col min="8452" max="8452" width="6.5703125" style="1" customWidth="1"/>
    <col min="8453" max="8454" width="7.7109375" style="1" customWidth="1"/>
    <col min="8455" max="8455" width="9.140625" style="1" customWidth="1"/>
    <col min="8456" max="8456" width="11.42578125" style="1" customWidth="1"/>
    <col min="8457" max="8457" width="0" style="1" hidden="1" customWidth="1"/>
    <col min="8458" max="8703" width="9.140625" style="1"/>
    <col min="8704" max="8704" width="10" style="1" customWidth="1"/>
    <col min="8705" max="8705" width="47.7109375" style="1" customWidth="1"/>
    <col min="8706" max="8706" width="12.42578125" style="1" customWidth="1"/>
    <col min="8707" max="8707" width="12" style="1" customWidth="1"/>
    <col min="8708" max="8708" width="6.5703125" style="1" customWidth="1"/>
    <col min="8709" max="8710" width="7.7109375" style="1" customWidth="1"/>
    <col min="8711" max="8711" width="9.140625" style="1" customWidth="1"/>
    <col min="8712" max="8712" width="11.42578125" style="1" customWidth="1"/>
    <col min="8713" max="8713" width="0" style="1" hidden="1" customWidth="1"/>
    <col min="8714" max="8959" width="9.140625" style="1"/>
    <col min="8960" max="8960" width="10" style="1" customWidth="1"/>
    <col min="8961" max="8961" width="47.7109375" style="1" customWidth="1"/>
    <col min="8962" max="8962" width="12.42578125" style="1" customWidth="1"/>
    <col min="8963" max="8963" width="12" style="1" customWidth="1"/>
    <col min="8964" max="8964" width="6.5703125" style="1" customWidth="1"/>
    <col min="8965" max="8966" width="7.7109375" style="1" customWidth="1"/>
    <col min="8967" max="8967" width="9.140625" style="1" customWidth="1"/>
    <col min="8968" max="8968" width="11.42578125" style="1" customWidth="1"/>
    <col min="8969" max="8969" width="0" style="1" hidden="1" customWidth="1"/>
    <col min="8970" max="9215" width="9.140625" style="1"/>
    <col min="9216" max="9216" width="10" style="1" customWidth="1"/>
    <col min="9217" max="9217" width="47.7109375" style="1" customWidth="1"/>
    <col min="9218" max="9218" width="12.42578125" style="1" customWidth="1"/>
    <col min="9219" max="9219" width="12" style="1" customWidth="1"/>
    <col min="9220" max="9220" width="6.5703125" style="1" customWidth="1"/>
    <col min="9221" max="9222" width="7.7109375" style="1" customWidth="1"/>
    <col min="9223" max="9223" width="9.140625" style="1" customWidth="1"/>
    <col min="9224" max="9224" width="11.42578125" style="1" customWidth="1"/>
    <col min="9225" max="9225" width="0" style="1" hidden="1" customWidth="1"/>
    <col min="9226" max="9471" width="9.140625" style="1"/>
    <col min="9472" max="9472" width="10" style="1" customWidth="1"/>
    <col min="9473" max="9473" width="47.7109375" style="1" customWidth="1"/>
    <col min="9474" max="9474" width="12.42578125" style="1" customWidth="1"/>
    <col min="9475" max="9475" width="12" style="1" customWidth="1"/>
    <col min="9476" max="9476" width="6.5703125" style="1" customWidth="1"/>
    <col min="9477" max="9478" width="7.7109375" style="1" customWidth="1"/>
    <col min="9479" max="9479" width="9.140625" style="1" customWidth="1"/>
    <col min="9480" max="9480" width="11.42578125" style="1" customWidth="1"/>
    <col min="9481" max="9481" width="0" style="1" hidden="1" customWidth="1"/>
    <col min="9482" max="9727" width="9.140625" style="1"/>
    <col min="9728" max="9728" width="10" style="1" customWidth="1"/>
    <col min="9729" max="9729" width="47.7109375" style="1" customWidth="1"/>
    <col min="9730" max="9730" width="12.42578125" style="1" customWidth="1"/>
    <col min="9731" max="9731" width="12" style="1" customWidth="1"/>
    <col min="9732" max="9732" width="6.5703125" style="1" customWidth="1"/>
    <col min="9733" max="9734" width="7.7109375" style="1" customWidth="1"/>
    <col min="9735" max="9735" width="9.140625" style="1" customWidth="1"/>
    <col min="9736" max="9736" width="11.42578125" style="1" customWidth="1"/>
    <col min="9737" max="9737" width="0" style="1" hidden="1" customWidth="1"/>
    <col min="9738" max="9983" width="9.140625" style="1"/>
    <col min="9984" max="9984" width="10" style="1" customWidth="1"/>
    <col min="9985" max="9985" width="47.7109375" style="1" customWidth="1"/>
    <col min="9986" max="9986" width="12.42578125" style="1" customWidth="1"/>
    <col min="9987" max="9987" width="12" style="1" customWidth="1"/>
    <col min="9988" max="9988" width="6.5703125" style="1" customWidth="1"/>
    <col min="9989" max="9990" width="7.7109375" style="1" customWidth="1"/>
    <col min="9991" max="9991" width="9.140625" style="1" customWidth="1"/>
    <col min="9992" max="9992" width="11.42578125" style="1" customWidth="1"/>
    <col min="9993" max="9993" width="0" style="1" hidden="1" customWidth="1"/>
    <col min="9994" max="10239" width="9.140625" style="1"/>
    <col min="10240" max="10240" width="10" style="1" customWidth="1"/>
    <col min="10241" max="10241" width="47.7109375" style="1" customWidth="1"/>
    <col min="10242" max="10242" width="12.42578125" style="1" customWidth="1"/>
    <col min="10243" max="10243" width="12" style="1" customWidth="1"/>
    <col min="10244" max="10244" width="6.5703125" style="1" customWidth="1"/>
    <col min="10245" max="10246" width="7.7109375" style="1" customWidth="1"/>
    <col min="10247" max="10247" width="9.140625" style="1" customWidth="1"/>
    <col min="10248" max="10248" width="11.42578125" style="1" customWidth="1"/>
    <col min="10249" max="10249" width="0" style="1" hidden="1" customWidth="1"/>
    <col min="10250" max="10495" width="9.140625" style="1"/>
    <col min="10496" max="10496" width="10" style="1" customWidth="1"/>
    <col min="10497" max="10497" width="47.7109375" style="1" customWidth="1"/>
    <col min="10498" max="10498" width="12.42578125" style="1" customWidth="1"/>
    <col min="10499" max="10499" width="12" style="1" customWidth="1"/>
    <col min="10500" max="10500" width="6.5703125" style="1" customWidth="1"/>
    <col min="10501" max="10502" width="7.7109375" style="1" customWidth="1"/>
    <col min="10503" max="10503" width="9.140625" style="1" customWidth="1"/>
    <col min="10504" max="10504" width="11.42578125" style="1" customWidth="1"/>
    <col min="10505" max="10505" width="0" style="1" hidden="1" customWidth="1"/>
    <col min="10506" max="10751" width="9.140625" style="1"/>
    <col min="10752" max="10752" width="10" style="1" customWidth="1"/>
    <col min="10753" max="10753" width="47.7109375" style="1" customWidth="1"/>
    <col min="10754" max="10754" width="12.42578125" style="1" customWidth="1"/>
    <col min="10755" max="10755" width="12" style="1" customWidth="1"/>
    <col min="10756" max="10756" width="6.5703125" style="1" customWidth="1"/>
    <col min="10757" max="10758" width="7.7109375" style="1" customWidth="1"/>
    <col min="10759" max="10759" width="9.140625" style="1" customWidth="1"/>
    <col min="10760" max="10760" width="11.42578125" style="1" customWidth="1"/>
    <col min="10761" max="10761" width="0" style="1" hidden="1" customWidth="1"/>
    <col min="10762" max="11007" width="9.140625" style="1"/>
    <col min="11008" max="11008" width="10" style="1" customWidth="1"/>
    <col min="11009" max="11009" width="47.7109375" style="1" customWidth="1"/>
    <col min="11010" max="11010" width="12.42578125" style="1" customWidth="1"/>
    <col min="11011" max="11011" width="12" style="1" customWidth="1"/>
    <col min="11012" max="11012" width="6.5703125" style="1" customWidth="1"/>
    <col min="11013" max="11014" width="7.7109375" style="1" customWidth="1"/>
    <col min="11015" max="11015" width="9.140625" style="1" customWidth="1"/>
    <col min="11016" max="11016" width="11.42578125" style="1" customWidth="1"/>
    <col min="11017" max="11017" width="0" style="1" hidden="1" customWidth="1"/>
    <col min="11018" max="11263" width="9.140625" style="1"/>
    <col min="11264" max="11264" width="10" style="1" customWidth="1"/>
    <col min="11265" max="11265" width="47.7109375" style="1" customWidth="1"/>
    <col min="11266" max="11266" width="12.42578125" style="1" customWidth="1"/>
    <col min="11267" max="11267" width="12" style="1" customWidth="1"/>
    <col min="11268" max="11268" width="6.5703125" style="1" customWidth="1"/>
    <col min="11269" max="11270" width="7.7109375" style="1" customWidth="1"/>
    <col min="11271" max="11271" width="9.140625" style="1" customWidth="1"/>
    <col min="11272" max="11272" width="11.42578125" style="1" customWidth="1"/>
    <col min="11273" max="11273" width="0" style="1" hidden="1" customWidth="1"/>
    <col min="11274" max="11519" width="9.140625" style="1"/>
    <col min="11520" max="11520" width="10" style="1" customWidth="1"/>
    <col min="11521" max="11521" width="47.7109375" style="1" customWidth="1"/>
    <col min="11522" max="11522" width="12.42578125" style="1" customWidth="1"/>
    <col min="11523" max="11523" width="12" style="1" customWidth="1"/>
    <col min="11524" max="11524" width="6.5703125" style="1" customWidth="1"/>
    <col min="11525" max="11526" width="7.7109375" style="1" customWidth="1"/>
    <col min="11527" max="11527" width="9.140625" style="1" customWidth="1"/>
    <col min="11528" max="11528" width="11.42578125" style="1" customWidth="1"/>
    <col min="11529" max="11529" width="0" style="1" hidden="1" customWidth="1"/>
    <col min="11530" max="11775" width="9.140625" style="1"/>
    <col min="11776" max="11776" width="10" style="1" customWidth="1"/>
    <col min="11777" max="11777" width="47.7109375" style="1" customWidth="1"/>
    <col min="11778" max="11778" width="12.42578125" style="1" customWidth="1"/>
    <col min="11779" max="11779" width="12" style="1" customWidth="1"/>
    <col min="11780" max="11780" width="6.5703125" style="1" customWidth="1"/>
    <col min="11781" max="11782" width="7.7109375" style="1" customWidth="1"/>
    <col min="11783" max="11783" width="9.140625" style="1" customWidth="1"/>
    <col min="11784" max="11784" width="11.42578125" style="1" customWidth="1"/>
    <col min="11785" max="11785" width="0" style="1" hidden="1" customWidth="1"/>
    <col min="11786" max="12031" width="9.140625" style="1"/>
    <col min="12032" max="12032" width="10" style="1" customWidth="1"/>
    <col min="12033" max="12033" width="47.7109375" style="1" customWidth="1"/>
    <col min="12034" max="12034" width="12.42578125" style="1" customWidth="1"/>
    <col min="12035" max="12035" width="12" style="1" customWidth="1"/>
    <col min="12036" max="12036" width="6.5703125" style="1" customWidth="1"/>
    <col min="12037" max="12038" width="7.7109375" style="1" customWidth="1"/>
    <col min="12039" max="12039" width="9.140625" style="1" customWidth="1"/>
    <col min="12040" max="12040" width="11.42578125" style="1" customWidth="1"/>
    <col min="12041" max="12041" width="0" style="1" hidden="1" customWidth="1"/>
    <col min="12042" max="12287" width="9.140625" style="1"/>
    <col min="12288" max="12288" width="10" style="1" customWidth="1"/>
    <col min="12289" max="12289" width="47.7109375" style="1" customWidth="1"/>
    <col min="12290" max="12290" width="12.42578125" style="1" customWidth="1"/>
    <col min="12291" max="12291" width="12" style="1" customWidth="1"/>
    <col min="12292" max="12292" width="6.5703125" style="1" customWidth="1"/>
    <col min="12293" max="12294" width="7.7109375" style="1" customWidth="1"/>
    <col min="12295" max="12295" width="9.140625" style="1" customWidth="1"/>
    <col min="12296" max="12296" width="11.42578125" style="1" customWidth="1"/>
    <col min="12297" max="12297" width="0" style="1" hidden="1" customWidth="1"/>
    <col min="12298" max="12543" width="9.140625" style="1"/>
    <col min="12544" max="12544" width="10" style="1" customWidth="1"/>
    <col min="12545" max="12545" width="47.7109375" style="1" customWidth="1"/>
    <col min="12546" max="12546" width="12.42578125" style="1" customWidth="1"/>
    <col min="12547" max="12547" width="12" style="1" customWidth="1"/>
    <col min="12548" max="12548" width="6.5703125" style="1" customWidth="1"/>
    <col min="12549" max="12550" width="7.7109375" style="1" customWidth="1"/>
    <col min="12551" max="12551" width="9.140625" style="1" customWidth="1"/>
    <col min="12552" max="12552" width="11.42578125" style="1" customWidth="1"/>
    <col min="12553" max="12553" width="0" style="1" hidden="1" customWidth="1"/>
    <col min="12554" max="12799" width="9.140625" style="1"/>
    <col min="12800" max="12800" width="10" style="1" customWidth="1"/>
    <col min="12801" max="12801" width="47.7109375" style="1" customWidth="1"/>
    <col min="12802" max="12802" width="12.42578125" style="1" customWidth="1"/>
    <col min="12803" max="12803" width="12" style="1" customWidth="1"/>
    <col min="12804" max="12804" width="6.5703125" style="1" customWidth="1"/>
    <col min="12805" max="12806" width="7.7109375" style="1" customWidth="1"/>
    <col min="12807" max="12807" width="9.140625" style="1" customWidth="1"/>
    <col min="12808" max="12808" width="11.42578125" style="1" customWidth="1"/>
    <col min="12809" max="12809" width="0" style="1" hidden="1" customWidth="1"/>
    <col min="12810" max="13055" width="9.140625" style="1"/>
    <col min="13056" max="13056" width="10" style="1" customWidth="1"/>
    <col min="13057" max="13057" width="47.7109375" style="1" customWidth="1"/>
    <col min="13058" max="13058" width="12.42578125" style="1" customWidth="1"/>
    <col min="13059" max="13059" width="12" style="1" customWidth="1"/>
    <col min="13060" max="13060" width="6.5703125" style="1" customWidth="1"/>
    <col min="13061" max="13062" width="7.7109375" style="1" customWidth="1"/>
    <col min="13063" max="13063" width="9.140625" style="1" customWidth="1"/>
    <col min="13064" max="13064" width="11.42578125" style="1" customWidth="1"/>
    <col min="13065" max="13065" width="0" style="1" hidden="1" customWidth="1"/>
    <col min="13066" max="13311" width="9.140625" style="1"/>
    <col min="13312" max="13312" width="10" style="1" customWidth="1"/>
    <col min="13313" max="13313" width="47.7109375" style="1" customWidth="1"/>
    <col min="13314" max="13314" width="12.42578125" style="1" customWidth="1"/>
    <col min="13315" max="13315" width="12" style="1" customWidth="1"/>
    <col min="13316" max="13316" width="6.5703125" style="1" customWidth="1"/>
    <col min="13317" max="13318" width="7.7109375" style="1" customWidth="1"/>
    <col min="13319" max="13319" width="9.140625" style="1" customWidth="1"/>
    <col min="13320" max="13320" width="11.42578125" style="1" customWidth="1"/>
    <col min="13321" max="13321" width="0" style="1" hidden="1" customWidth="1"/>
    <col min="13322" max="13567" width="9.140625" style="1"/>
    <col min="13568" max="13568" width="10" style="1" customWidth="1"/>
    <col min="13569" max="13569" width="47.7109375" style="1" customWidth="1"/>
    <col min="13570" max="13570" width="12.42578125" style="1" customWidth="1"/>
    <col min="13571" max="13571" width="12" style="1" customWidth="1"/>
    <col min="13572" max="13572" width="6.5703125" style="1" customWidth="1"/>
    <col min="13573" max="13574" width="7.7109375" style="1" customWidth="1"/>
    <col min="13575" max="13575" width="9.140625" style="1" customWidth="1"/>
    <col min="13576" max="13576" width="11.42578125" style="1" customWidth="1"/>
    <col min="13577" max="13577" width="0" style="1" hidden="1" customWidth="1"/>
    <col min="13578" max="13823" width="9.140625" style="1"/>
    <col min="13824" max="13824" width="10" style="1" customWidth="1"/>
    <col min="13825" max="13825" width="47.7109375" style="1" customWidth="1"/>
    <col min="13826" max="13826" width="12.42578125" style="1" customWidth="1"/>
    <col min="13827" max="13827" width="12" style="1" customWidth="1"/>
    <col min="13828" max="13828" width="6.5703125" style="1" customWidth="1"/>
    <col min="13829" max="13830" width="7.7109375" style="1" customWidth="1"/>
    <col min="13831" max="13831" width="9.140625" style="1" customWidth="1"/>
    <col min="13832" max="13832" width="11.42578125" style="1" customWidth="1"/>
    <col min="13833" max="13833" width="0" style="1" hidden="1" customWidth="1"/>
    <col min="13834" max="14079" width="9.140625" style="1"/>
    <col min="14080" max="14080" width="10" style="1" customWidth="1"/>
    <col min="14081" max="14081" width="47.7109375" style="1" customWidth="1"/>
    <col min="14082" max="14082" width="12.42578125" style="1" customWidth="1"/>
    <col min="14083" max="14083" width="12" style="1" customWidth="1"/>
    <col min="14084" max="14084" width="6.5703125" style="1" customWidth="1"/>
    <col min="14085" max="14086" width="7.7109375" style="1" customWidth="1"/>
    <col min="14087" max="14087" width="9.140625" style="1" customWidth="1"/>
    <col min="14088" max="14088" width="11.42578125" style="1" customWidth="1"/>
    <col min="14089" max="14089" width="0" style="1" hidden="1" customWidth="1"/>
    <col min="14090" max="14335" width="9.140625" style="1"/>
    <col min="14336" max="14336" width="10" style="1" customWidth="1"/>
    <col min="14337" max="14337" width="47.7109375" style="1" customWidth="1"/>
    <col min="14338" max="14338" width="12.42578125" style="1" customWidth="1"/>
    <col min="14339" max="14339" width="12" style="1" customWidth="1"/>
    <col min="14340" max="14340" width="6.5703125" style="1" customWidth="1"/>
    <col min="14341" max="14342" width="7.7109375" style="1" customWidth="1"/>
    <col min="14343" max="14343" width="9.140625" style="1" customWidth="1"/>
    <col min="14344" max="14344" width="11.42578125" style="1" customWidth="1"/>
    <col min="14345" max="14345" width="0" style="1" hidden="1" customWidth="1"/>
    <col min="14346" max="14591" width="9.140625" style="1"/>
    <col min="14592" max="14592" width="10" style="1" customWidth="1"/>
    <col min="14593" max="14593" width="47.7109375" style="1" customWidth="1"/>
    <col min="14594" max="14594" width="12.42578125" style="1" customWidth="1"/>
    <col min="14595" max="14595" width="12" style="1" customWidth="1"/>
    <col min="14596" max="14596" width="6.5703125" style="1" customWidth="1"/>
    <col min="14597" max="14598" width="7.7109375" style="1" customWidth="1"/>
    <col min="14599" max="14599" width="9.140625" style="1" customWidth="1"/>
    <col min="14600" max="14600" width="11.42578125" style="1" customWidth="1"/>
    <col min="14601" max="14601" width="0" style="1" hidden="1" customWidth="1"/>
    <col min="14602" max="14847" width="9.140625" style="1"/>
    <col min="14848" max="14848" width="10" style="1" customWidth="1"/>
    <col min="14849" max="14849" width="47.7109375" style="1" customWidth="1"/>
    <col min="14850" max="14850" width="12.42578125" style="1" customWidth="1"/>
    <col min="14851" max="14851" width="12" style="1" customWidth="1"/>
    <col min="14852" max="14852" width="6.5703125" style="1" customWidth="1"/>
    <col min="14853" max="14854" width="7.7109375" style="1" customWidth="1"/>
    <col min="14855" max="14855" width="9.140625" style="1" customWidth="1"/>
    <col min="14856" max="14856" width="11.42578125" style="1" customWidth="1"/>
    <col min="14857" max="14857" width="0" style="1" hidden="1" customWidth="1"/>
    <col min="14858" max="15103" width="9.140625" style="1"/>
    <col min="15104" max="15104" width="10" style="1" customWidth="1"/>
    <col min="15105" max="15105" width="47.7109375" style="1" customWidth="1"/>
    <col min="15106" max="15106" width="12.42578125" style="1" customWidth="1"/>
    <col min="15107" max="15107" width="12" style="1" customWidth="1"/>
    <col min="15108" max="15108" width="6.5703125" style="1" customWidth="1"/>
    <col min="15109" max="15110" width="7.7109375" style="1" customWidth="1"/>
    <col min="15111" max="15111" width="9.140625" style="1" customWidth="1"/>
    <col min="15112" max="15112" width="11.42578125" style="1" customWidth="1"/>
    <col min="15113" max="15113" width="0" style="1" hidden="1" customWidth="1"/>
    <col min="15114" max="15359" width="9.140625" style="1"/>
    <col min="15360" max="15360" width="10" style="1" customWidth="1"/>
    <col min="15361" max="15361" width="47.7109375" style="1" customWidth="1"/>
    <col min="15362" max="15362" width="12.42578125" style="1" customWidth="1"/>
    <col min="15363" max="15363" width="12" style="1" customWidth="1"/>
    <col min="15364" max="15364" width="6.5703125" style="1" customWidth="1"/>
    <col min="15365" max="15366" width="7.7109375" style="1" customWidth="1"/>
    <col min="15367" max="15367" width="9.140625" style="1" customWidth="1"/>
    <col min="15368" max="15368" width="11.42578125" style="1" customWidth="1"/>
    <col min="15369" max="15369" width="0" style="1" hidden="1" customWidth="1"/>
    <col min="15370" max="15615" width="9.140625" style="1"/>
    <col min="15616" max="15616" width="10" style="1" customWidth="1"/>
    <col min="15617" max="15617" width="47.7109375" style="1" customWidth="1"/>
    <col min="15618" max="15618" width="12.42578125" style="1" customWidth="1"/>
    <col min="15619" max="15619" width="12" style="1" customWidth="1"/>
    <col min="15620" max="15620" width="6.5703125" style="1" customWidth="1"/>
    <col min="15621" max="15622" width="7.7109375" style="1" customWidth="1"/>
    <col min="15623" max="15623" width="9.140625" style="1" customWidth="1"/>
    <col min="15624" max="15624" width="11.42578125" style="1" customWidth="1"/>
    <col min="15625" max="15625" width="0" style="1" hidden="1" customWidth="1"/>
    <col min="15626" max="15871" width="9.140625" style="1"/>
    <col min="15872" max="15872" width="10" style="1" customWidth="1"/>
    <col min="15873" max="15873" width="47.7109375" style="1" customWidth="1"/>
    <col min="15874" max="15874" width="12.42578125" style="1" customWidth="1"/>
    <col min="15875" max="15875" width="12" style="1" customWidth="1"/>
    <col min="15876" max="15876" width="6.5703125" style="1" customWidth="1"/>
    <col min="15877" max="15878" width="7.7109375" style="1" customWidth="1"/>
    <col min="15879" max="15879" width="9.140625" style="1" customWidth="1"/>
    <col min="15880" max="15880" width="11.42578125" style="1" customWidth="1"/>
    <col min="15881" max="15881" width="0" style="1" hidden="1" customWidth="1"/>
    <col min="15882" max="16127" width="9.140625" style="1"/>
    <col min="16128" max="16128" width="10" style="1" customWidth="1"/>
    <col min="16129" max="16129" width="47.7109375" style="1" customWidth="1"/>
    <col min="16130" max="16130" width="12.42578125" style="1" customWidth="1"/>
    <col min="16131" max="16131" width="12" style="1" customWidth="1"/>
    <col min="16132" max="16132" width="6.5703125" style="1" customWidth="1"/>
    <col min="16133" max="16134" width="7.7109375" style="1" customWidth="1"/>
    <col min="16135" max="16135" width="9.140625" style="1" customWidth="1"/>
    <col min="16136" max="16136" width="11.42578125" style="1" customWidth="1"/>
    <col min="16137" max="16137" width="0" style="1" hidden="1" customWidth="1"/>
    <col min="16138" max="16384" width="9.140625" style="1"/>
  </cols>
  <sheetData>
    <row r="1" spans="1:9" ht="47.25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2"/>
    </row>
    <row r="2" spans="1:9" ht="27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  <c r="H2" s="7" t="s">
        <v>8</v>
      </c>
      <c r="I2" s="8" t="s">
        <v>9</v>
      </c>
    </row>
    <row r="3" spans="1:9" ht="15.75" x14ac:dyDescent="0.25">
      <c r="A3" s="9"/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1" t="s">
        <v>15</v>
      </c>
      <c r="H3" s="15" t="s">
        <v>16</v>
      </c>
      <c r="I3" s="11" t="s">
        <v>17</v>
      </c>
    </row>
    <row r="4" spans="1:9" x14ac:dyDescent="0.2">
      <c r="A4" s="9"/>
      <c r="B4" s="11"/>
      <c r="C4" s="11"/>
      <c r="D4" s="12" t="s">
        <v>18</v>
      </c>
      <c r="E4" s="13" t="s">
        <v>19</v>
      </c>
      <c r="F4" s="14" t="s">
        <v>20</v>
      </c>
      <c r="G4" s="11" t="s">
        <v>21</v>
      </c>
      <c r="H4" s="16" t="s">
        <v>22</v>
      </c>
      <c r="I4" s="11" t="s">
        <v>23</v>
      </c>
    </row>
    <row r="5" spans="1:9" ht="13.5" thickBot="1" x14ac:dyDescent="0.25">
      <c r="A5" s="17"/>
      <c r="B5" s="18"/>
      <c r="C5" s="18"/>
      <c r="D5" s="19"/>
      <c r="E5" s="18"/>
      <c r="F5" s="20" t="s">
        <v>24</v>
      </c>
      <c r="G5" s="21" t="s">
        <v>22</v>
      </c>
      <c r="H5" s="22"/>
      <c r="I5" s="18"/>
    </row>
    <row r="6" spans="1:9" ht="15" customHeight="1" x14ac:dyDescent="0.2">
      <c r="A6" s="98" t="s">
        <v>25</v>
      </c>
      <c r="B6" s="69" t="s">
        <v>26</v>
      </c>
      <c r="C6" s="79" t="s">
        <v>27</v>
      </c>
      <c r="D6" s="23" t="s">
        <v>28</v>
      </c>
      <c r="E6" s="24">
        <f>'[1]Справ 2017'!B2</f>
        <v>122.5</v>
      </c>
      <c r="F6" s="25">
        <v>0.43</v>
      </c>
      <c r="G6" s="26">
        <f t="shared" ref="G6:G21" si="0">F6*E6</f>
        <v>52.674999999999997</v>
      </c>
      <c r="H6" s="26">
        <f>(G6+G7)*'[1]Справ 2017'!B24</f>
        <v>247.96414916000001</v>
      </c>
      <c r="I6" s="26">
        <f>H6*1.25</f>
        <v>309.95518644999999</v>
      </c>
    </row>
    <row r="7" spans="1:9" ht="15" customHeight="1" x14ac:dyDescent="0.2">
      <c r="A7" s="97"/>
      <c r="B7" s="69"/>
      <c r="C7" s="69"/>
      <c r="D7" s="27" t="s">
        <v>29</v>
      </c>
      <c r="E7" s="24">
        <f>'[1]Справ 2017'!B3</f>
        <v>136.72</v>
      </c>
      <c r="F7" s="28">
        <v>0.43</v>
      </c>
      <c r="G7" s="29">
        <f t="shared" si="0"/>
        <v>58.7896</v>
      </c>
      <c r="H7" s="29"/>
      <c r="I7" s="29"/>
    </row>
    <row r="8" spans="1:9" ht="13.5" customHeight="1" x14ac:dyDescent="0.2">
      <c r="A8" s="96" t="s">
        <v>30</v>
      </c>
      <c r="B8" s="69" t="s">
        <v>31</v>
      </c>
      <c r="C8" s="69" t="s">
        <v>32</v>
      </c>
      <c r="D8" s="27" t="s">
        <v>28</v>
      </c>
      <c r="E8" s="30">
        <f>'[1]Справ 2017'!B2</f>
        <v>122.5</v>
      </c>
      <c r="F8" s="28">
        <v>0.57999999999999996</v>
      </c>
      <c r="G8" s="29">
        <f t="shared" si="0"/>
        <v>71.05</v>
      </c>
      <c r="H8" s="29">
        <f>(G8+G9)*'[1]Справ 2017'!B24</f>
        <v>334.46327096000005</v>
      </c>
      <c r="I8" s="29">
        <f>H8*1.25</f>
        <v>418.07908870000006</v>
      </c>
    </row>
    <row r="9" spans="1:9" ht="12.75" customHeight="1" x14ac:dyDescent="0.2">
      <c r="A9" s="97"/>
      <c r="B9" s="69"/>
      <c r="C9" s="69"/>
      <c r="D9" s="27" t="s">
        <v>29</v>
      </c>
      <c r="E9" s="30">
        <f>'[1]Справ 2017'!B3</f>
        <v>136.72</v>
      </c>
      <c r="F9" s="28">
        <v>0.57999999999999996</v>
      </c>
      <c r="G9" s="29">
        <f t="shared" si="0"/>
        <v>79.297599999999989</v>
      </c>
      <c r="H9" s="29"/>
      <c r="I9" s="29"/>
    </row>
    <row r="10" spans="1:9" x14ac:dyDescent="0.2">
      <c r="A10" s="96" t="s">
        <v>33</v>
      </c>
      <c r="B10" s="73" t="s">
        <v>34</v>
      </c>
      <c r="C10" s="69" t="s">
        <v>35</v>
      </c>
      <c r="D10" s="27" t="s">
        <v>28</v>
      </c>
      <c r="E10" s="30">
        <f>'[1]Справ 2017'!B2</f>
        <v>122.5</v>
      </c>
      <c r="F10" s="28">
        <v>0.02</v>
      </c>
      <c r="G10" s="29">
        <f t="shared" si="0"/>
        <v>2.4500000000000002</v>
      </c>
      <c r="H10" s="29">
        <f>(G10+G11)*'[1]Справ 2017'!B24</f>
        <v>14.574689360000001</v>
      </c>
      <c r="I10" s="29">
        <f>H10*1.25</f>
        <v>18.218361700000003</v>
      </c>
    </row>
    <row r="11" spans="1:9" ht="14.25" customHeight="1" x14ac:dyDescent="0.2">
      <c r="A11" s="97"/>
      <c r="B11" s="74"/>
      <c r="C11" s="69"/>
      <c r="D11" s="27" t="s">
        <v>29</v>
      </c>
      <c r="E11" s="30">
        <f>'[1]Справ 2017'!B3</f>
        <v>136.72</v>
      </c>
      <c r="F11" s="28">
        <v>0.03</v>
      </c>
      <c r="G11" s="29">
        <f t="shared" si="0"/>
        <v>4.1015999999999995</v>
      </c>
      <c r="H11" s="29"/>
      <c r="I11" s="29"/>
    </row>
    <row r="12" spans="1:9" ht="39.75" customHeight="1" x14ac:dyDescent="0.2">
      <c r="A12" s="96" t="s">
        <v>36</v>
      </c>
      <c r="B12" s="27" t="s">
        <v>37</v>
      </c>
      <c r="C12" s="27" t="s">
        <v>38</v>
      </c>
      <c r="D12" s="27" t="s">
        <v>28</v>
      </c>
      <c r="E12" s="30">
        <f>'[1]Справ 2017'!B2</f>
        <v>122.5</v>
      </c>
      <c r="F12" s="28">
        <v>0.05</v>
      </c>
      <c r="G12" s="29">
        <f t="shared" si="0"/>
        <v>6.125</v>
      </c>
      <c r="H12" s="29">
        <f>(G12+G13)*'[1]Справ 2017'!B24</f>
        <v>31.874513719999999</v>
      </c>
      <c r="I12" s="29">
        <f>H12*1.25</f>
        <v>39.843142149999998</v>
      </c>
    </row>
    <row r="13" spans="1:9" ht="65.25" customHeight="1" x14ac:dyDescent="0.2">
      <c r="A13" s="97"/>
      <c r="B13" s="27" t="s">
        <v>39</v>
      </c>
      <c r="C13" s="27" t="s">
        <v>40</v>
      </c>
      <c r="D13" s="50" t="s">
        <v>29</v>
      </c>
      <c r="E13" s="30">
        <f>'[1]Справ 2017'!B3</f>
        <v>136.72</v>
      </c>
      <c r="F13" s="28">
        <v>0.06</v>
      </c>
      <c r="G13" s="29">
        <f t="shared" si="0"/>
        <v>8.2031999999999989</v>
      </c>
      <c r="H13" s="29"/>
      <c r="I13" s="29"/>
    </row>
    <row r="14" spans="1:9" ht="17.25" customHeight="1" x14ac:dyDescent="0.2">
      <c r="A14" s="94" t="s">
        <v>41</v>
      </c>
      <c r="B14" s="27" t="s">
        <v>42</v>
      </c>
      <c r="C14" s="27" t="s">
        <v>43</v>
      </c>
      <c r="D14" s="50" t="s">
        <v>28</v>
      </c>
      <c r="E14" s="30">
        <f>'[1]Справ 2017'!B2</f>
        <v>122.5</v>
      </c>
      <c r="F14" s="28">
        <v>0.05</v>
      </c>
      <c r="G14" s="29">
        <f t="shared" si="0"/>
        <v>6.125</v>
      </c>
      <c r="H14" s="29">
        <f>(G14+G15)*'[1]Справ 2017'!B24</f>
        <v>28.833040600000004</v>
      </c>
      <c r="I14" s="29">
        <f>H14*1.25</f>
        <v>36.041300750000005</v>
      </c>
    </row>
    <row r="15" spans="1:9" ht="40.5" customHeight="1" x14ac:dyDescent="0.2">
      <c r="A15" s="95"/>
      <c r="B15" s="27" t="s">
        <v>44</v>
      </c>
      <c r="C15" s="27" t="s">
        <v>45</v>
      </c>
      <c r="D15" s="50" t="s">
        <v>29</v>
      </c>
      <c r="E15" s="30">
        <f>'[1]Справ 2017'!B3</f>
        <v>136.72</v>
      </c>
      <c r="F15" s="28">
        <v>0.05</v>
      </c>
      <c r="G15" s="29">
        <f t="shared" si="0"/>
        <v>6.8360000000000003</v>
      </c>
      <c r="H15" s="29"/>
      <c r="I15" s="29"/>
    </row>
    <row r="16" spans="1:9" x14ac:dyDescent="0.2">
      <c r="A16" s="73" t="s">
        <v>46</v>
      </c>
      <c r="B16" s="69" t="s">
        <v>47</v>
      </c>
      <c r="C16" s="69" t="s">
        <v>48</v>
      </c>
      <c r="D16" s="27" t="s">
        <v>28</v>
      </c>
      <c r="E16" s="30">
        <f>'[1]Справ 2017'!B2</f>
        <v>122.5</v>
      </c>
      <c r="F16" s="28">
        <v>0.05</v>
      </c>
      <c r="G16" s="29">
        <f t="shared" si="0"/>
        <v>6.125</v>
      </c>
      <c r="H16" s="29">
        <f>(G16+G17)*'[1]Справ 2017'!B24</f>
        <v>28.833040600000004</v>
      </c>
      <c r="I16" s="29">
        <f>H16*1.25</f>
        <v>36.041300750000005</v>
      </c>
    </row>
    <row r="17" spans="1:9" ht="15" customHeight="1" x14ac:dyDescent="0.2">
      <c r="A17" s="74"/>
      <c r="B17" s="69"/>
      <c r="C17" s="69"/>
      <c r="D17" s="27" t="s">
        <v>29</v>
      </c>
      <c r="E17" s="30">
        <f>'[1]Справ 2017'!B3</f>
        <v>136.72</v>
      </c>
      <c r="F17" s="28">
        <v>0.05</v>
      </c>
      <c r="G17" s="29">
        <f t="shared" si="0"/>
        <v>6.8360000000000003</v>
      </c>
      <c r="H17" s="29"/>
      <c r="I17" s="29"/>
    </row>
    <row r="18" spans="1:9" ht="29.25" customHeight="1" x14ac:dyDescent="0.2">
      <c r="A18" s="73" t="s">
        <v>49</v>
      </c>
      <c r="B18" s="73" t="s">
        <v>361</v>
      </c>
      <c r="C18" s="69" t="s">
        <v>48</v>
      </c>
      <c r="D18" s="27" t="s">
        <v>28</v>
      </c>
      <c r="E18" s="30">
        <f>'[1]Справ 2017'!B2</f>
        <v>122.5</v>
      </c>
      <c r="F18" s="28">
        <v>0.2</v>
      </c>
      <c r="G18" s="29">
        <f t="shared" si="0"/>
        <v>24.5</v>
      </c>
      <c r="H18" s="29">
        <f>(G18+G19)*'[1]Справ 2017'!B24</f>
        <v>115.33216240000002</v>
      </c>
      <c r="I18" s="29">
        <f>H18*1.25</f>
        <v>144.16520300000002</v>
      </c>
    </row>
    <row r="19" spans="1:9" ht="14.25" customHeight="1" x14ac:dyDescent="0.2">
      <c r="A19" s="74"/>
      <c r="B19" s="74"/>
      <c r="C19" s="69"/>
      <c r="D19" s="27" t="s">
        <v>29</v>
      </c>
      <c r="E19" s="30">
        <f>'[1]Справ 2017'!B3</f>
        <v>136.72</v>
      </c>
      <c r="F19" s="28">
        <v>0.2</v>
      </c>
      <c r="G19" s="29">
        <f t="shared" si="0"/>
        <v>27.344000000000001</v>
      </c>
      <c r="H19" s="29"/>
      <c r="I19" s="29"/>
    </row>
    <row r="20" spans="1:9" ht="20.25" customHeight="1" x14ac:dyDescent="0.2">
      <c r="A20" s="73" t="s">
        <v>50</v>
      </c>
      <c r="B20" s="73" t="s">
        <v>51</v>
      </c>
      <c r="C20" s="69" t="s">
        <v>48</v>
      </c>
      <c r="D20" s="27" t="s">
        <v>28</v>
      </c>
      <c r="E20" s="30">
        <f>'[1]Справ 2017'!B2</f>
        <v>122.5</v>
      </c>
      <c r="F20" s="28">
        <v>0.32</v>
      </c>
      <c r="G20" s="29">
        <f t="shared" si="0"/>
        <v>39.200000000000003</v>
      </c>
      <c r="H20" s="29">
        <f>(G20+G21)*'[1]Справ 2017'!B24</f>
        <v>184.53145984000002</v>
      </c>
      <c r="I20" s="29">
        <f>H20*1.25</f>
        <v>230.66432480000003</v>
      </c>
    </row>
    <row r="21" spans="1:9" ht="16.5" customHeight="1" x14ac:dyDescent="0.2">
      <c r="A21" s="74"/>
      <c r="B21" s="79"/>
      <c r="C21" s="69"/>
      <c r="D21" s="27" t="s">
        <v>29</v>
      </c>
      <c r="E21" s="30">
        <f>'[1]Справ 2017'!B3</f>
        <v>136.72</v>
      </c>
      <c r="F21" s="28">
        <v>0.32</v>
      </c>
      <c r="G21" s="29">
        <f t="shared" si="0"/>
        <v>43.750399999999999</v>
      </c>
      <c r="H21" s="29"/>
      <c r="I21" s="29"/>
    </row>
    <row r="22" spans="1:9" ht="31.5" customHeight="1" x14ac:dyDescent="0.2">
      <c r="A22" s="73" t="s">
        <v>53</v>
      </c>
      <c r="B22" s="73" t="s">
        <v>362</v>
      </c>
      <c r="C22" s="69" t="s">
        <v>54</v>
      </c>
      <c r="D22" s="65" t="s">
        <v>29</v>
      </c>
      <c r="E22" s="65">
        <f>'[1]Справ 2017'!B3</f>
        <v>136.72</v>
      </c>
      <c r="F22" s="65">
        <v>0.88</v>
      </c>
      <c r="G22" s="66">
        <f t="shared" ref="G22" si="1">F22*E22</f>
        <v>120.31359999999999</v>
      </c>
      <c r="H22" s="66">
        <f>G22*'[1]Справ 2017'!B24</f>
        <v>267.64963455999998</v>
      </c>
      <c r="I22" s="66">
        <f>H22*1.25</f>
        <v>334.56204319999995</v>
      </c>
    </row>
    <row r="23" spans="1:9" ht="21.75" customHeight="1" x14ac:dyDescent="0.2">
      <c r="A23" s="74"/>
      <c r="B23" s="74" t="s">
        <v>55</v>
      </c>
      <c r="C23" s="69"/>
      <c r="D23" s="65"/>
      <c r="E23" s="65"/>
      <c r="F23" s="65"/>
      <c r="G23" s="66"/>
      <c r="H23" s="66"/>
      <c r="I23" s="66"/>
    </row>
    <row r="24" spans="1:9" ht="25.5" customHeight="1" x14ac:dyDescent="0.2">
      <c r="A24" s="27" t="s">
        <v>56</v>
      </c>
      <c r="B24" s="27" t="s">
        <v>57</v>
      </c>
      <c r="C24" s="27" t="s">
        <v>58</v>
      </c>
      <c r="D24" s="27" t="s">
        <v>29</v>
      </c>
      <c r="E24" s="30">
        <f>'[1]Справ 2017'!B3</f>
        <v>136.72</v>
      </c>
      <c r="F24" s="28">
        <v>2.13</v>
      </c>
      <c r="G24" s="29">
        <f>F24*E24</f>
        <v>291.21359999999999</v>
      </c>
      <c r="H24" s="29">
        <f>G24*'[1]Справ 2017'!B24</f>
        <v>647.83377456000005</v>
      </c>
      <c r="I24" s="29">
        <f>H24*1.25</f>
        <v>809.79221820000009</v>
      </c>
    </row>
    <row r="25" spans="1:9" ht="54" customHeight="1" x14ac:dyDescent="0.2">
      <c r="A25" s="27" t="s">
        <v>59</v>
      </c>
      <c r="B25" s="27" t="s">
        <v>60</v>
      </c>
      <c r="C25" s="27" t="s">
        <v>54</v>
      </c>
      <c r="D25" s="27" t="s">
        <v>29</v>
      </c>
      <c r="E25" s="30">
        <f>'[1]Справ 2017'!B3</f>
        <v>136.72</v>
      </c>
      <c r="F25" s="28">
        <v>1.0900000000000001</v>
      </c>
      <c r="G25" s="29">
        <f>F25*E25</f>
        <v>149.0248</v>
      </c>
      <c r="H25" s="29">
        <f>G25*'[1]Справ 2017'!B24</f>
        <v>331.52057008000003</v>
      </c>
      <c r="I25" s="29">
        <f>H25*1.25</f>
        <v>414.40071260000002</v>
      </c>
    </row>
    <row r="26" spans="1:9" x14ac:dyDescent="0.2">
      <c r="A26" s="73" t="s">
        <v>61</v>
      </c>
      <c r="B26" s="69" t="s">
        <v>62</v>
      </c>
      <c r="C26" s="69" t="s">
        <v>54</v>
      </c>
      <c r="D26" s="69" t="s">
        <v>29</v>
      </c>
      <c r="E26" s="30">
        <f>'[1]Справ 2017'!B3</f>
        <v>136.72</v>
      </c>
      <c r="F26" s="28">
        <v>1.31</v>
      </c>
      <c r="G26" s="29">
        <f>F26*E26</f>
        <v>179.10320000000002</v>
      </c>
      <c r="H26" s="29">
        <f>G26*'[1]Справ 2017'!B24</f>
        <v>398.43297872000005</v>
      </c>
      <c r="I26" s="29">
        <f>H26*1.25</f>
        <v>498.04122340000004</v>
      </c>
    </row>
    <row r="27" spans="1:9" x14ac:dyDescent="0.2">
      <c r="A27" s="74"/>
      <c r="B27" s="69"/>
      <c r="C27" s="69"/>
      <c r="D27" s="69"/>
      <c r="E27" s="30"/>
      <c r="F27" s="28"/>
      <c r="G27" s="29"/>
      <c r="H27" s="29"/>
      <c r="I27" s="29"/>
    </row>
    <row r="28" spans="1:9" ht="38.25" x14ac:dyDescent="0.2">
      <c r="A28" s="27" t="s">
        <v>63</v>
      </c>
      <c r="B28" s="27" t="s">
        <v>64</v>
      </c>
      <c r="C28" s="27" t="s">
        <v>65</v>
      </c>
      <c r="D28" s="27" t="s">
        <v>29</v>
      </c>
      <c r="E28" s="30">
        <f>'[1]Справ 2017'!B3</f>
        <v>136.72</v>
      </c>
      <c r="F28" s="28">
        <v>2.4900000000000002</v>
      </c>
      <c r="G28" s="29">
        <f t="shared" ref="G28:G32" si="2">F28*E28</f>
        <v>340.43280000000004</v>
      </c>
      <c r="H28" s="29">
        <f>G28*'[1]Справ 2017'!B24</f>
        <v>757.32680688000016</v>
      </c>
      <c r="I28" s="29">
        <f t="shared" ref="I28:I32" si="3">H28*1.25</f>
        <v>946.65850860000023</v>
      </c>
    </row>
    <row r="29" spans="1:9" ht="25.5" x14ac:dyDescent="0.2">
      <c r="A29" s="31" t="s">
        <v>66</v>
      </c>
      <c r="B29" s="27" t="s">
        <v>67</v>
      </c>
      <c r="C29" s="27" t="s">
        <v>65</v>
      </c>
      <c r="D29" s="27" t="s">
        <v>68</v>
      </c>
      <c r="E29" s="30">
        <f>'[1]Справ 2017'!B3</f>
        <v>136.72</v>
      </c>
      <c r="F29" s="28">
        <v>2.85</v>
      </c>
      <c r="G29" s="29">
        <f t="shared" si="2"/>
        <v>389.65199999999999</v>
      </c>
      <c r="H29" s="29">
        <f>G29*'[1]Справ 2017'!B24</f>
        <v>866.81983920000005</v>
      </c>
      <c r="I29" s="29">
        <f t="shared" si="3"/>
        <v>1083.524799</v>
      </c>
    </row>
    <row r="30" spans="1:9" ht="25.5" x14ac:dyDescent="0.2">
      <c r="A30" s="31" t="s">
        <v>69</v>
      </c>
      <c r="B30" s="27" t="s">
        <v>70</v>
      </c>
      <c r="C30" s="27" t="s">
        <v>65</v>
      </c>
      <c r="D30" s="27" t="s">
        <v>68</v>
      </c>
      <c r="E30" s="30">
        <f>'[1]Справ 2017'!B3</f>
        <v>136.72</v>
      </c>
      <c r="F30" s="28">
        <v>3.21</v>
      </c>
      <c r="G30" s="29">
        <f t="shared" si="2"/>
        <v>438.87119999999999</v>
      </c>
      <c r="H30" s="29">
        <f>G30*'[1]Справ 2017'!B24</f>
        <v>976.31287152000004</v>
      </c>
      <c r="I30" s="29">
        <f t="shared" si="3"/>
        <v>1220.3910894000001</v>
      </c>
    </row>
    <row r="31" spans="1:9" ht="36" customHeight="1" x14ac:dyDescent="0.2">
      <c r="A31" s="27" t="s">
        <v>71</v>
      </c>
      <c r="B31" s="27" t="s">
        <v>72</v>
      </c>
      <c r="C31" s="27" t="s">
        <v>65</v>
      </c>
      <c r="D31" s="27" t="s">
        <v>29</v>
      </c>
      <c r="E31" s="30">
        <f>'[1]Справ 2017'!B3</f>
        <v>136.72</v>
      </c>
      <c r="F31" s="28">
        <v>0.96</v>
      </c>
      <c r="G31" s="29">
        <f t="shared" si="2"/>
        <v>131.25119999999998</v>
      </c>
      <c r="H31" s="29">
        <f>G31*'[1]Справ 2017'!B24</f>
        <v>291.98141951999997</v>
      </c>
      <c r="I31" s="29">
        <f t="shared" si="3"/>
        <v>364.97677439999995</v>
      </c>
    </row>
    <row r="32" spans="1:9" ht="25.5" x14ac:dyDescent="0.2">
      <c r="A32" s="27"/>
      <c r="B32" s="27" t="s">
        <v>73</v>
      </c>
      <c r="C32" s="27" t="s">
        <v>65</v>
      </c>
      <c r="D32" s="27" t="s">
        <v>29</v>
      </c>
      <c r="E32" s="30">
        <f>'[1]Справ 2017'!B3</f>
        <v>136.72</v>
      </c>
      <c r="F32" s="28">
        <v>1.2</v>
      </c>
      <c r="G32" s="29">
        <f t="shared" si="2"/>
        <v>164.06399999999999</v>
      </c>
      <c r="H32" s="29">
        <f>G32*'[1]Справ 2017'!B24</f>
        <v>364.97677440000001</v>
      </c>
      <c r="I32" s="29">
        <f t="shared" si="3"/>
        <v>456.22096800000003</v>
      </c>
    </row>
    <row r="33" spans="1:9" x14ac:dyDescent="0.2">
      <c r="A33" s="33" t="s">
        <v>74</v>
      </c>
      <c r="B33" s="55" t="s">
        <v>75</v>
      </c>
      <c r="C33" s="56" t="s">
        <v>76</v>
      </c>
      <c r="D33" s="57" t="s">
        <v>77</v>
      </c>
      <c r="E33" s="30">
        <f>'[1]Справ 2017'!B2</f>
        <v>122.5</v>
      </c>
      <c r="F33" s="58">
        <v>0.57999999999999996</v>
      </c>
      <c r="G33" s="59">
        <f t="shared" ref="G33:G40" si="4">ROUND(E33*F33,2)</f>
        <v>71.05</v>
      </c>
      <c r="H33" s="29">
        <f>G33*'[1]Справ 2017'!B24</f>
        <v>158.05783</v>
      </c>
      <c r="I33" s="29">
        <f>H33*1.25</f>
        <v>197.57228749999999</v>
      </c>
    </row>
    <row r="34" spans="1:9" x14ac:dyDescent="0.2">
      <c r="A34" s="33" t="s">
        <v>78</v>
      </c>
      <c r="B34" s="55" t="s">
        <v>79</v>
      </c>
      <c r="C34" s="56" t="s">
        <v>76</v>
      </c>
      <c r="D34" s="57" t="s">
        <v>77</v>
      </c>
      <c r="E34" s="30">
        <f>'[1]Справ 2017'!B2</f>
        <v>122.5</v>
      </c>
      <c r="F34" s="60">
        <v>0.43</v>
      </c>
      <c r="G34" s="57">
        <f t="shared" si="4"/>
        <v>52.68</v>
      </c>
      <c r="H34" s="29">
        <f>G34*'[1]Справ 2017'!B24</f>
        <v>117.191928</v>
      </c>
      <c r="I34" s="29">
        <f>H34*1.25</f>
        <v>146.48991000000001</v>
      </c>
    </row>
    <row r="35" spans="1:9" ht="18" customHeight="1" x14ac:dyDescent="0.2">
      <c r="A35" s="85" t="s">
        <v>80</v>
      </c>
      <c r="B35" s="86" t="s">
        <v>81</v>
      </c>
      <c r="C35" s="89" t="s">
        <v>82</v>
      </c>
      <c r="D35" s="57" t="s">
        <v>83</v>
      </c>
      <c r="E35" s="32">
        <f>'[1]Справ 2017'!$B$3</f>
        <v>136.72</v>
      </c>
      <c r="F35" s="61">
        <v>0.57999999999999996</v>
      </c>
      <c r="G35" s="62">
        <f t="shared" si="4"/>
        <v>79.3</v>
      </c>
      <c r="H35" s="29">
        <f>(G35+G36+G37)*'[1]Справ 2017'!$B$24</f>
        <v>529.23234000000002</v>
      </c>
      <c r="I35" s="63">
        <f>ROUND(H35*1.25,2)</f>
        <v>661.54</v>
      </c>
    </row>
    <row r="36" spans="1:9" ht="13.5" customHeight="1" x14ac:dyDescent="0.2">
      <c r="A36" s="85"/>
      <c r="B36" s="87"/>
      <c r="C36" s="90"/>
      <c r="D36" s="57" t="s">
        <v>83</v>
      </c>
      <c r="E36" s="32">
        <f>'[1]Справ 2017'!$B$3</f>
        <v>136.72</v>
      </c>
      <c r="F36" s="61">
        <v>0.57999999999999996</v>
      </c>
      <c r="G36" s="62">
        <f t="shared" si="4"/>
        <v>79.3</v>
      </c>
      <c r="H36" s="62"/>
      <c r="I36" s="63"/>
    </row>
    <row r="37" spans="1:9" ht="13.5" customHeight="1" x14ac:dyDescent="0.2">
      <c r="A37" s="85"/>
      <c r="B37" s="88"/>
      <c r="C37" s="91"/>
      <c r="D37" s="57" t="s">
        <v>83</v>
      </c>
      <c r="E37" s="32">
        <f>'[1]Справ 2017'!$B$3</f>
        <v>136.72</v>
      </c>
      <c r="F37" s="61">
        <v>0.57999999999999996</v>
      </c>
      <c r="G37" s="62">
        <f t="shared" si="4"/>
        <v>79.3</v>
      </c>
      <c r="H37" s="62"/>
      <c r="I37" s="63"/>
    </row>
    <row r="38" spans="1:9" ht="13.5" customHeight="1" x14ac:dyDescent="0.2">
      <c r="A38" s="85" t="s">
        <v>84</v>
      </c>
      <c r="B38" s="86" t="s">
        <v>363</v>
      </c>
      <c r="C38" s="89" t="s">
        <v>82</v>
      </c>
      <c r="D38" s="57" t="s">
        <v>83</v>
      </c>
      <c r="E38" s="32">
        <f>'[1]Справ 2017'!$B$3</f>
        <v>136.72</v>
      </c>
      <c r="F38" s="61">
        <v>0.57999999999999996</v>
      </c>
      <c r="G38" s="62">
        <f t="shared" si="4"/>
        <v>79.3</v>
      </c>
      <c r="H38" s="29">
        <f>(G38+G39+G40)*'[1]Справ 2017'!$B$24*1.5</f>
        <v>793.84851000000003</v>
      </c>
      <c r="I38" s="63">
        <f>ROUND(H38*1.25,2)</f>
        <v>992.31</v>
      </c>
    </row>
    <row r="39" spans="1:9" ht="17.25" customHeight="1" x14ac:dyDescent="0.2">
      <c r="A39" s="85"/>
      <c r="B39" s="87"/>
      <c r="C39" s="90"/>
      <c r="D39" s="57" t="s">
        <v>83</v>
      </c>
      <c r="E39" s="32">
        <f>'[1]Справ 2017'!$B$3</f>
        <v>136.72</v>
      </c>
      <c r="F39" s="61">
        <v>0.57999999999999996</v>
      </c>
      <c r="G39" s="62">
        <f t="shared" si="4"/>
        <v>79.3</v>
      </c>
      <c r="H39" s="29"/>
      <c r="I39" s="63"/>
    </row>
    <row r="40" spans="1:9" ht="15.75" customHeight="1" x14ac:dyDescent="0.2">
      <c r="A40" s="85"/>
      <c r="B40" s="88"/>
      <c r="C40" s="91"/>
      <c r="D40" s="57" t="s">
        <v>83</v>
      </c>
      <c r="E40" s="32">
        <f>'[1]Справ 2017'!$B$3</f>
        <v>136.72</v>
      </c>
      <c r="F40" s="61">
        <v>0.57999999999999996</v>
      </c>
      <c r="G40" s="62">
        <f t="shared" si="4"/>
        <v>79.3</v>
      </c>
      <c r="H40" s="62"/>
      <c r="I40" s="63"/>
    </row>
    <row r="41" spans="1:9" ht="24" customHeight="1" x14ac:dyDescent="0.2">
      <c r="A41" s="69" t="s">
        <v>86</v>
      </c>
      <c r="B41" s="77" t="s">
        <v>87</v>
      </c>
      <c r="C41" s="69" t="s">
        <v>76</v>
      </c>
      <c r="D41" s="50" t="s">
        <v>52</v>
      </c>
      <c r="E41" s="30">
        <f>'[1]Справ 2017'!B4</f>
        <v>153.13</v>
      </c>
      <c r="F41" s="28">
        <v>2.3199999999999998</v>
      </c>
      <c r="G41" s="29">
        <f t="shared" ref="G41:G46" si="5">F41*E41</f>
        <v>355.26159999999999</v>
      </c>
      <c r="H41" s="29">
        <f>(G41+G42)*'[1]Справ 2017'!B24</f>
        <v>2562.8335230399998</v>
      </c>
      <c r="I41" s="59">
        <f>ROUND(H41*1.25,2)</f>
        <v>3203.54</v>
      </c>
    </row>
    <row r="42" spans="1:9" ht="22.5" customHeight="1" x14ac:dyDescent="0.2">
      <c r="A42" s="69"/>
      <c r="B42" s="78"/>
      <c r="C42" s="69"/>
      <c r="D42" s="50" t="s">
        <v>85</v>
      </c>
      <c r="E42" s="35">
        <f>'[1]Справ 2017'!B5</f>
        <v>171.72</v>
      </c>
      <c r="F42" s="28">
        <v>4.6399999999999997</v>
      </c>
      <c r="G42" s="29">
        <f t="shared" si="5"/>
        <v>796.78079999999989</v>
      </c>
      <c r="H42" s="29"/>
      <c r="I42" s="54"/>
    </row>
    <row r="43" spans="1:9" ht="18" customHeight="1" x14ac:dyDescent="0.2">
      <c r="A43" s="75" t="s">
        <v>88</v>
      </c>
      <c r="B43" s="77" t="s">
        <v>89</v>
      </c>
      <c r="C43" s="69" t="s">
        <v>76</v>
      </c>
      <c r="D43" s="50" t="s">
        <v>52</v>
      </c>
      <c r="E43" s="30">
        <f>'[1]Справ 2017'!B4</f>
        <v>153.13</v>
      </c>
      <c r="F43" s="28">
        <v>1.5</v>
      </c>
      <c r="G43" s="29">
        <f t="shared" si="5"/>
        <v>229.69499999999999</v>
      </c>
      <c r="H43" s="29">
        <f>(G43+G44)*'[1]Справ 2017'!B24</f>
        <v>1083.9919649999999</v>
      </c>
      <c r="I43" s="59">
        <f>ROUND(H43*1.25,2)</f>
        <v>1354.99</v>
      </c>
    </row>
    <row r="44" spans="1:9" ht="16.5" customHeight="1" x14ac:dyDescent="0.2">
      <c r="A44" s="75"/>
      <c r="B44" s="78"/>
      <c r="C44" s="69"/>
      <c r="D44" s="50" t="s">
        <v>85</v>
      </c>
      <c r="E44" s="35">
        <f>'[1]Справ 2017'!B5</f>
        <v>171.72</v>
      </c>
      <c r="F44" s="28">
        <v>1.5</v>
      </c>
      <c r="G44" s="29">
        <f t="shared" si="5"/>
        <v>257.58</v>
      </c>
      <c r="H44" s="29"/>
      <c r="I44" s="54"/>
    </row>
    <row r="45" spans="1:9" ht="26.25" customHeight="1" x14ac:dyDescent="0.2">
      <c r="A45" s="75" t="s">
        <v>90</v>
      </c>
      <c r="B45" s="77" t="s">
        <v>91</v>
      </c>
      <c r="C45" s="69" t="s">
        <v>76</v>
      </c>
      <c r="D45" s="50" t="s">
        <v>52</v>
      </c>
      <c r="E45" s="30">
        <f>'[1]Справ 2017'!B4</f>
        <v>153.13</v>
      </c>
      <c r="F45" s="28">
        <v>3.3</v>
      </c>
      <c r="G45" s="29">
        <f t="shared" si="5"/>
        <v>505.32899999999995</v>
      </c>
      <c r="H45" s="29">
        <f>(G45+G46)*'[1]Справ 2017'!B24</f>
        <v>3645.4097525999996</v>
      </c>
      <c r="I45" s="59">
        <f>ROUND(H45*1.25,2)</f>
        <v>4556.76</v>
      </c>
    </row>
    <row r="46" spans="1:9" ht="27" customHeight="1" x14ac:dyDescent="0.2">
      <c r="A46" s="75"/>
      <c r="B46" s="78"/>
      <c r="C46" s="69"/>
      <c r="D46" s="50" t="s">
        <v>85</v>
      </c>
      <c r="E46" s="35">
        <f>'[1]Справ 2017'!B5</f>
        <v>171.72</v>
      </c>
      <c r="F46" s="28">
        <v>6.6</v>
      </c>
      <c r="G46" s="29">
        <f t="shared" si="5"/>
        <v>1133.3519999999999</v>
      </c>
      <c r="H46" s="29"/>
      <c r="I46" s="29"/>
    </row>
    <row r="47" spans="1:9" ht="15" x14ac:dyDescent="0.25">
      <c r="A47" s="67" t="s">
        <v>92</v>
      </c>
      <c r="B47" s="68"/>
      <c r="C47" s="36"/>
      <c r="D47" s="36"/>
      <c r="E47" s="37"/>
      <c r="F47" s="37"/>
      <c r="G47" s="38"/>
      <c r="I47" s="38"/>
    </row>
    <row r="48" spans="1:9" ht="15" x14ac:dyDescent="0.25">
      <c r="A48" s="83" t="s">
        <v>93</v>
      </c>
      <c r="B48" s="84"/>
      <c r="C48" s="84"/>
      <c r="D48" s="84"/>
      <c r="E48" s="84"/>
      <c r="F48" s="84"/>
      <c r="G48" s="84"/>
      <c r="H48" s="84"/>
      <c r="I48" s="84"/>
    </row>
    <row r="49" spans="1:9" ht="15" x14ac:dyDescent="0.25">
      <c r="A49" s="83" t="s">
        <v>94</v>
      </c>
      <c r="B49" s="84"/>
      <c r="C49" s="84"/>
      <c r="D49" s="84"/>
      <c r="E49" s="84"/>
      <c r="F49" s="84"/>
      <c r="G49" s="84"/>
      <c r="H49" s="84"/>
      <c r="I49" s="84"/>
    </row>
    <row r="50" spans="1:9" ht="24.75" customHeight="1" x14ac:dyDescent="0.25">
      <c r="A50" s="92" t="s">
        <v>95</v>
      </c>
      <c r="B50" s="93"/>
      <c r="C50" s="93"/>
      <c r="D50" s="93"/>
      <c r="E50" s="93"/>
      <c r="F50" s="93"/>
      <c r="G50" s="93"/>
      <c r="H50" s="93"/>
      <c r="I50" s="93"/>
    </row>
    <row r="51" spans="1:9" ht="43.5" customHeight="1" x14ac:dyDescent="0.2">
      <c r="A51" s="31" t="s">
        <v>96</v>
      </c>
      <c r="B51" s="64" t="s">
        <v>97</v>
      </c>
      <c r="C51" s="27" t="s">
        <v>98</v>
      </c>
      <c r="D51" s="39" t="s">
        <v>99</v>
      </c>
      <c r="E51" s="35">
        <f>'[1]Справ 2017'!B4</f>
        <v>153.13</v>
      </c>
      <c r="F51" s="28">
        <v>1.1000000000000001</v>
      </c>
      <c r="G51" s="34">
        <f t="shared" ref="G51:G67" si="6">F51*E51</f>
        <v>168.44300000000001</v>
      </c>
      <c r="H51" s="29">
        <f>G51*'[1]Справ 2017'!B24</f>
        <v>374.71829780000007</v>
      </c>
      <c r="I51" s="29">
        <f t="shared" ref="I51:I60" si="7">H51*1.25</f>
        <v>468.39787225000009</v>
      </c>
    </row>
    <row r="52" spans="1:9" x14ac:dyDescent="0.2">
      <c r="A52" s="31" t="s">
        <v>100</v>
      </c>
      <c r="B52" s="73" t="s">
        <v>101</v>
      </c>
      <c r="C52" s="69" t="s">
        <v>102</v>
      </c>
      <c r="D52" s="39" t="s">
        <v>103</v>
      </c>
      <c r="E52" s="35">
        <f>'[1]Справ 2017'!B4</f>
        <v>153.13</v>
      </c>
      <c r="F52" s="28">
        <v>1.37</v>
      </c>
      <c r="G52" s="34">
        <f t="shared" si="6"/>
        <v>209.78810000000001</v>
      </c>
      <c r="H52" s="29">
        <f>(G52+G53)*'[1]Справ 2017'!B24</f>
        <v>990.04599470000016</v>
      </c>
      <c r="I52" s="29">
        <f t="shared" si="7"/>
        <v>1237.5574933750001</v>
      </c>
    </row>
    <row r="53" spans="1:9" x14ac:dyDescent="0.2">
      <c r="A53" s="31"/>
      <c r="B53" s="79"/>
      <c r="C53" s="69"/>
      <c r="D53" s="39" t="s">
        <v>104</v>
      </c>
      <c r="E53" s="35">
        <f>'[1]Справ 2017'!B5</f>
        <v>171.72</v>
      </c>
      <c r="F53" s="28">
        <v>1.37</v>
      </c>
      <c r="G53" s="34">
        <f t="shared" si="6"/>
        <v>235.25640000000001</v>
      </c>
      <c r="H53" s="29"/>
      <c r="I53" s="29"/>
    </row>
    <row r="54" spans="1:9" ht="12.75" customHeight="1" x14ac:dyDescent="0.2">
      <c r="A54" s="31" t="s">
        <v>105</v>
      </c>
      <c r="B54" s="27" t="s">
        <v>106</v>
      </c>
      <c r="C54" s="69" t="s">
        <v>107</v>
      </c>
      <c r="D54" s="39" t="s">
        <v>108</v>
      </c>
      <c r="E54" s="35">
        <f>'[1]Справ 2017'!B5</f>
        <v>171.72</v>
      </c>
      <c r="F54" s="28">
        <v>5.9</v>
      </c>
      <c r="G54" s="34">
        <f t="shared" si="6"/>
        <v>1013.148</v>
      </c>
      <c r="H54" s="29">
        <f>(G54+G55)*'[1]Справ 2017'!B24</f>
        <v>4751.6944342000006</v>
      </c>
      <c r="I54" s="29">
        <f>H54*1.25</f>
        <v>5939.6180427500003</v>
      </c>
    </row>
    <row r="55" spans="1:9" x14ac:dyDescent="0.2">
      <c r="A55" s="31"/>
      <c r="B55" s="27" t="s">
        <v>109</v>
      </c>
      <c r="C55" s="69"/>
      <c r="D55" s="39" t="s">
        <v>104</v>
      </c>
      <c r="E55" s="35">
        <f>'[1]Справ 2017'!B6</f>
        <v>190.31</v>
      </c>
      <c r="F55" s="28">
        <v>5.9</v>
      </c>
      <c r="G55" s="34">
        <f t="shared" si="6"/>
        <v>1122.8290000000002</v>
      </c>
      <c r="H55" s="29"/>
      <c r="I55" s="29"/>
    </row>
    <row r="56" spans="1:9" x14ac:dyDescent="0.2">
      <c r="A56" s="31"/>
      <c r="B56" s="69" t="s">
        <v>110</v>
      </c>
      <c r="C56" s="69" t="s">
        <v>107</v>
      </c>
      <c r="D56" s="39" t="s">
        <v>103</v>
      </c>
      <c r="E56" s="35">
        <f>'[1]Справ 2017'!B5</f>
        <v>171.72</v>
      </c>
      <c r="F56" s="28">
        <v>9</v>
      </c>
      <c r="G56" s="34">
        <f t="shared" si="6"/>
        <v>1545.48</v>
      </c>
      <c r="H56" s="29">
        <f>(G56+G57)*'[1]Справ 2017'!B24</f>
        <v>7248.3474420000002</v>
      </c>
      <c r="I56" s="29">
        <f>H56*1.25</f>
        <v>9060.4343024999998</v>
      </c>
    </row>
    <row r="57" spans="1:9" x14ac:dyDescent="0.2">
      <c r="A57" s="31"/>
      <c r="B57" s="69"/>
      <c r="C57" s="69"/>
      <c r="D57" s="39" t="s">
        <v>104</v>
      </c>
      <c r="E57" s="35">
        <f>'[1]Справ 2017'!B6</f>
        <v>190.31</v>
      </c>
      <c r="F57" s="28">
        <v>9</v>
      </c>
      <c r="G57" s="34">
        <f t="shared" si="6"/>
        <v>1712.79</v>
      </c>
      <c r="H57" s="29"/>
      <c r="I57" s="29"/>
    </row>
    <row r="58" spans="1:9" x14ac:dyDescent="0.2">
      <c r="A58" s="81" t="s">
        <v>111</v>
      </c>
      <c r="B58" s="77" t="s">
        <v>112</v>
      </c>
      <c r="C58" s="27" t="s">
        <v>82</v>
      </c>
      <c r="D58" s="39" t="s">
        <v>99</v>
      </c>
      <c r="E58" s="35">
        <f>'[1]Справ 2017'!B4</f>
        <v>153.13</v>
      </c>
      <c r="F58" s="28">
        <v>8.64</v>
      </c>
      <c r="G58" s="34">
        <f t="shared" si="6"/>
        <v>1323.0432000000001</v>
      </c>
      <c r="H58" s="29">
        <f>(G58+G59)*'[1]Справ 2017'!B24</f>
        <v>5197.090943520001</v>
      </c>
      <c r="I58" s="29">
        <f t="shared" si="7"/>
        <v>6496.3636794000013</v>
      </c>
    </row>
    <row r="59" spans="1:9" x14ac:dyDescent="0.2">
      <c r="A59" s="82"/>
      <c r="B59" s="78"/>
      <c r="C59" s="27"/>
      <c r="D59" s="39" t="s">
        <v>103</v>
      </c>
      <c r="E59" s="35">
        <f>'[1]Справ 2017'!B5</f>
        <v>171.72</v>
      </c>
      <c r="F59" s="28">
        <v>5.9</v>
      </c>
      <c r="G59" s="34">
        <f t="shared" si="6"/>
        <v>1013.148</v>
      </c>
      <c r="H59" s="29"/>
      <c r="I59" s="29"/>
    </row>
    <row r="60" spans="1:9" x14ac:dyDescent="0.2">
      <c r="A60" s="81" t="s">
        <v>113</v>
      </c>
      <c r="B60" s="77" t="s">
        <v>114</v>
      </c>
      <c r="C60" s="27" t="s">
        <v>82</v>
      </c>
      <c r="D60" s="40" t="s">
        <v>99</v>
      </c>
      <c r="E60" s="35">
        <f>'[1]Справ 2017'!B4</f>
        <v>153.13</v>
      </c>
      <c r="F60" s="28">
        <v>11.74</v>
      </c>
      <c r="G60" s="34">
        <f t="shared" si="6"/>
        <v>1797.7462</v>
      </c>
      <c r="H60" s="29">
        <f>(G60+G61)*'[1]Справ 2017'!B24</f>
        <v>7437.3410045200008</v>
      </c>
      <c r="I60" s="29">
        <f t="shared" si="7"/>
        <v>9296.6762556500016</v>
      </c>
    </row>
    <row r="61" spans="1:9" x14ac:dyDescent="0.2">
      <c r="A61" s="82"/>
      <c r="B61" s="78"/>
      <c r="C61" s="27"/>
      <c r="D61" s="39" t="s">
        <v>103</v>
      </c>
      <c r="E61" s="35">
        <f>'[1]Справ 2017'!B5</f>
        <v>171.72</v>
      </c>
      <c r="F61" s="28">
        <v>9</v>
      </c>
      <c r="G61" s="34">
        <f t="shared" si="6"/>
        <v>1545.48</v>
      </c>
      <c r="H61" s="29"/>
      <c r="I61" s="29"/>
    </row>
    <row r="62" spans="1:9" ht="38.25" x14ac:dyDescent="0.2">
      <c r="A62" s="41" t="s">
        <v>115</v>
      </c>
      <c r="B62" s="23" t="s">
        <v>116</v>
      </c>
      <c r="C62" s="41" t="s">
        <v>117</v>
      </c>
      <c r="D62" s="41" t="s">
        <v>118</v>
      </c>
      <c r="E62" s="42">
        <f>'[1]Справ 2017'!B3</f>
        <v>136.72</v>
      </c>
      <c r="F62" s="25">
        <v>1.04</v>
      </c>
      <c r="G62" s="26">
        <f t="shared" si="6"/>
        <v>142.18880000000001</v>
      </c>
      <c r="H62" s="43">
        <f>G62*'[1]Справ 2017'!B24</f>
        <v>316.31320448000002</v>
      </c>
      <c r="I62" s="26">
        <f t="shared" ref="I62:I67" si="8">H62*1.25</f>
        <v>395.39150560000002</v>
      </c>
    </row>
    <row r="63" spans="1:9" ht="25.5" x14ac:dyDescent="0.2">
      <c r="A63" s="34" t="s">
        <v>119</v>
      </c>
      <c r="B63" s="27" t="s">
        <v>120</v>
      </c>
      <c r="C63" s="34" t="s">
        <v>117</v>
      </c>
      <c r="D63" s="34" t="s">
        <v>118</v>
      </c>
      <c r="E63" s="42">
        <f>'[1]Справ 2017'!B3</f>
        <v>136.72</v>
      </c>
      <c r="F63" s="28">
        <v>1.92</v>
      </c>
      <c r="G63" s="29">
        <f t="shared" si="6"/>
        <v>262.50239999999997</v>
      </c>
      <c r="H63" s="43">
        <f>G63*'[1]Справ 2017'!B24</f>
        <v>583.96283903999995</v>
      </c>
      <c r="I63" s="29">
        <f t="shared" si="8"/>
        <v>729.95354879999991</v>
      </c>
    </row>
    <row r="64" spans="1:9" ht="25.5" x14ac:dyDescent="0.2">
      <c r="A64" s="34" t="s">
        <v>121</v>
      </c>
      <c r="B64" s="27" t="s">
        <v>122</v>
      </c>
      <c r="C64" s="34" t="s">
        <v>117</v>
      </c>
      <c r="D64" s="34" t="s">
        <v>118</v>
      </c>
      <c r="E64" s="42">
        <f>'[1]Справ 2017'!B3</f>
        <v>136.72</v>
      </c>
      <c r="F64" s="28">
        <v>2.5</v>
      </c>
      <c r="G64" s="29">
        <f t="shared" si="6"/>
        <v>341.8</v>
      </c>
      <c r="H64" s="43">
        <f>G64*'[1]Справ 2017'!B24</f>
        <v>760.36828000000003</v>
      </c>
      <c r="I64" s="29">
        <f t="shared" si="8"/>
        <v>950.46035000000006</v>
      </c>
    </row>
    <row r="65" spans="1:9" ht="25.5" x14ac:dyDescent="0.2">
      <c r="A65" s="44" t="s">
        <v>123</v>
      </c>
      <c r="B65" s="27" t="s">
        <v>124</v>
      </c>
      <c r="C65" s="34" t="s">
        <v>117</v>
      </c>
      <c r="D65" s="34" t="s">
        <v>118</v>
      </c>
      <c r="E65" s="42">
        <f>'[1]Справ 2017'!B3</f>
        <v>136.72</v>
      </c>
      <c r="F65" s="28">
        <v>0.62</v>
      </c>
      <c r="G65" s="29">
        <f t="shared" si="6"/>
        <v>84.766400000000004</v>
      </c>
      <c r="H65" s="43">
        <f>G65*'[1]Справ 2017'!B24</f>
        <v>188.57133344000002</v>
      </c>
      <c r="I65" s="29">
        <f t="shared" si="8"/>
        <v>235.71416680000002</v>
      </c>
    </row>
    <row r="66" spans="1:9" ht="25.5" x14ac:dyDescent="0.2">
      <c r="A66" s="44" t="s">
        <v>125</v>
      </c>
      <c r="B66" s="27" t="s">
        <v>126</v>
      </c>
      <c r="C66" s="34" t="s">
        <v>117</v>
      </c>
      <c r="D66" s="34" t="s">
        <v>118</v>
      </c>
      <c r="E66" s="42">
        <f>'[1]Справ 2017'!B3</f>
        <v>136.72</v>
      </c>
      <c r="F66" s="28">
        <v>0.96</v>
      </c>
      <c r="G66" s="29">
        <f t="shared" si="6"/>
        <v>131.25119999999998</v>
      </c>
      <c r="H66" s="43">
        <f>G66*'[1]Справ 2017'!B24</f>
        <v>291.98141951999997</v>
      </c>
      <c r="I66" s="29">
        <f t="shared" si="8"/>
        <v>364.97677439999995</v>
      </c>
    </row>
    <row r="67" spans="1:9" ht="25.5" x14ac:dyDescent="0.2">
      <c r="A67" s="44" t="s">
        <v>127</v>
      </c>
      <c r="B67" s="27" t="s">
        <v>128</v>
      </c>
      <c r="C67" s="34" t="s">
        <v>129</v>
      </c>
      <c r="D67" s="34" t="s">
        <v>118</v>
      </c>
      <c r="E67" s="42">
        <f>'[1]Справ 2017'!B3</f>
        <v>136.72</v>
      </c>
      <c r="F67" s="28">
        <v>0.72</v>
      </c>
      <c r="G67" s="29">
        <f t="shared" si="6"/>
        <v>98.438400000000001</v>
      </c>
      <c r="H67" s="43">
        <f>G67*'[1]Справ 2017'!B24</f>
        <v>218.98606464000002</v>
      </c>
      <c r="I67" s="29">
        <f t="shared" si="8"/>
        <v>273.73258080000005</v>
      </c>
    </row>
    <row r="68" spans="1:9" x14ac:dyDescent="0.2">
      <c r="A68" s="34"/>
      <c r="B68" s="27" t="s">
        <v>130</v>
      </c>
      <c r="C68" s="34"/>
      <c r="D68" s="34"/>
      <c r="E68" s="32"/>
      <c r="F68" s="28"/>
      <c r="G68" s="29"/>
      <c r="H68" s="45"/>
      <c r="I68" s="29"/>
    </row>
    <row r="69" spans="1:9" ht="25.5" x14ac:dyDescent="0.2">
      <c r="A69" s="34" t="s">
        <v>131</v>
      </c>
      <c r="B69" s="27" t="s">
        <v>132</v>
      </c>
      <c r="C69" s="34" t="s">
        <v>133</v>
      </c>
      <c r="D69" s="34" t="s">
        <v>118</v>
      </c>
      <c r="E69" s="32">
        <f>'[1]Справ 2017'!B3</f>
        <v>136.72</v>
      </c>
      <c r="F69" s="28">
        <v>2</v>
      </c>
      <c r="G69" s="29">
        <f>F69*E69</f>
        <v>273.44</v>
      </c>
      <c r="H69" s="45">
        <f>(G69+G70+G71)*'[1]Справ 2017'!B24</f>
        <v>2053.6172440000005</v>
      </c>
      <c r="I69" s="29">
        <f>H69*1.25</f>
        <v>2567.0215550000007</v>
      </c>
    </row>
    <row r="70" spans="1:9" x14ac:dyDescent="0.2">
      <c r="A70" s="34"/>
      <c r="B70" s="27"/>
      <c r="C70" s="34"/>
      <c r="D70" s="34" t="s">
        <v>134</v>
      </c>
      <c r="E70" s="32">
        <f>'[1]Справ 2017'!B4</f>
        <v>153.13</v>
      </c>
      <c r="F70" s="28">
        <v>2</v>
      </c>
      <c r="G70" s="29">
        <f t="shared" ref="G70:G77" si="9">F70*E70</f>
        <v>306.26</v>
      </c>
      <c r="H70" s="45"/>
      <c r="I70" s="29"/>
    </row>
    <row r="71" spans="1:9" x14ac:dyDescent="0.2">
      <c r="A71" s="34"/>
      <c r="B71" s="27"/>
      <c r="C71" s="34"/>
      <c r="D71" s="34" t="s">
        <v>135</v>
      </c>
      <c r="E71" s="32">
        <f>'[1]Справ 2017'!B5</f>
        <v>171.72</v>
      </c>
      <c r="F71" s="28">
        <v>2</v>
      </c>
      <c r="G71" s="29">
        <f t="shared" si="9"/>
        <v>343.44</v>
      </c>
      <c r="H71" s="45"/>
      <c r="I71" s="29"/>
    </row>
    <row r="72" spans="1:9" x14ac:dyDescent="0.2">
      <c r="A72" s="34"/>
      <c r="B72" s="27" t="s">
        <v>136</v>
      </c>
      <c r="C72" s="34" t="s">
        <v>133</v>
      </c>
      <c r="D72" s="34" t="s">
        <v>118</v>
      </c>
      <c r="E72" s="32">
        <f>'[1]Справ 2017'!B3</f>
        <v>136.72</v>
      </c>
      <c r="F72" s="28">
        <v>2.6</v>
      </c>
      <c r="G72" s="29">
        <f t="shared" si="9"/>
        <v>355.47200000000004</v>
      </c>
      <c r="H72" s="45">
        <f>(G72+G73+G74)*'[1]Справ 2017'!B24</f>
        <v>2669.7024172000006</v>
      </c>
      <c r="I72" s="29">
        <f t="shared" ref="I72:I107" si="10">H72*1.25</f>
        <v>3337.1280215000006</v>
      </c>
    </row>
    <row r="73" spans="1:9" x14ac:dyDescent="0.2">
      <c r="A73" s="34"/>
      <c r="B73" s="34"/>
      <c r="C73" s="34"/>
      <c r="D73" s="34" t="s">
        <v>134</v>
      </c>
      <c r="E73" s="32">
        <f>'[1]Справ 2017'!B4</f>
        <v>153.13</v>
      </c>
      <c r="F73" s="28">
        <v>2.6</v>
      </c>
      <c r="G73" s="29">
        <f t="shared" si="9"/>
        <v>398.13799999999998</v>
      </c>
      <c r="H73" s="45"/>
      <c r="I73" s="29"/>
    </row>
    <row r="74" spans="1:9" x14ac:dyDescent="0.2">
      <c r="A74" s="34"/>
      <c r="B74" s="34"/>
      <c r="C74" s="34"/>
      <c r="D74" s="34" t="s">
        <v>135</v>
      </c>
      <c r="E74" s="32">
        <f>'[1]Справ 2017'!B5</f>
        <v>171.72</v>
      </c>
      <c r="F74" s="28">
        <v>2.6</v>
      </c>
      <c r="G74" s="29">
        <f t="shared" si="9"/>
        <v>446.47200000000004</v>
      </c>
      <c r="H74" s="45"/>
      <c r="I74" s="29"/>
    </row>
    <row r="75" spans="1:9" ht="25.5" x14ac:dyDescent="0.2">
      <c r="A75" s="34" t="s">
        <v>137</v>
      </c>
      <c r="B75" s="27" t="s">
        <v>138</v>
      </c>
      <c r="C75" s="34" t="s">
        <v>133</v>
      </c>
      <c r="D75" s="34" t="s">
        <v>118</v>
      </c>
      <c r="E75" s="32">
        <f>'[1]Справ 2017'!B3</f>
        <v>136.72</v>
      </c>
      <c r="F75" s="28">
        <v>3.7</v>
      </c>
      <c r="G75" s="29">
        <f t="shared" si="9"/>
        <v>505.86400000000003</v>
      </c>
      <c r="H75" s="45">
        <f>(G75+G76+G77)*'[1]Справ 2017'!B24</f>
        <v>3837.3927326000007</v>
      </c>
      <c r="I75" s="29">
        <f t="shared" si="10"/>
        <v>4796.7409157500006</v>
      </c>
    </row>
    <row r="76" spans="1:9" x14ac:dyDescent="0.2">
      <c r="A76" s="34"/>
      <c r="B76" s="27"/>
      <c r="C76" s="34"/>
      <c r="D76" s="34" t="s">
        <v>134</v>
      </c>
      <c r="E76" s="32">
        <f>'[1]Справ 2017'!B4</f>
        <v>153.13</v>
      </c>
      <c r="F76" s="28">
        <v>3.7</v>
      </c>
      <c r="G76" s="29">
        <f t="shared" si="9"/>
        <v>566.58100000000002</v>
      </c>
      <c r="H76" s="45"/>
      <c r="I76" s="29"/>
    </row>
    <row r="77" spans="1:9" x14ac:dyDescent="0.2">
      <c r="A77" s="34"/>
      <c r="B77" s="27"/>
      <c r="C77" s="34"/>
      <c r="D77" s="34" t="s">
        <v>135</v>
      </c>
      <c r="E77" s="32">
        <f>'[1]Справ 2017'!B5</f>
        <v>171.72</v>
      </c>
      <c r="F77" s="28">
        <v>3.8</v>
      </c>
      <c r="G77" s="29">
        <f t="shared" si="9"/>
        <v>652.53599999999994</v>
      </c>
      <c r="H77" s="45"/>
      <c r="I77" s="29"/>
    </row>
    <row r="78" spans="1:9" x14ac:dyDescent="0.2">
      <c r="A78" s="34"/>
      <c r="B78" s="27" t="s">
        <v>139</v>
      </c>
      <c r="C78" s="34"/>
      <c r="D78" s="34"/>
      <c r="E78" s="32"/>
      <c r="F78" s="28"/>
      <c r="G78" s="29"/>
      <c r="H78" s="45"/>
      <c r="I78" s="29"/>
    </row>
    <row r="79" spans="1:9" x14ac:dyDescent="0.2">
      <c r="A79" s="34"/>
      <c r="B79" s="27" t="s">
        <v>140</v>
      </c>
      <c r="C79" s="34" t="s">
        <v>133</v>
      </c>
      <c r="D79" s="34" t="s">
        <v>118</v>
      </c>
      <c r="E79" s="32">
        <f>'[1]Справ 2017'!B3</f>
        <v>136.72</v>
      </c>
      <c r="F79" s="28">
        <v>5</v>
      </c>
      <c r="G79" s="29">
        <f>F79*E79</f>
        <v>683.6</v>
      </c>
      <c r="H79" s="45">
        <f>(G79+G80+G81)*'[1]Справ 2017'!B24</f>
        <v>5134.0431100000005</v>
      </c>
      <c r="I79" s="29">
        <f t="shared" si="10"/>
        <v>6417.5538875000002</v>
      </c>
    </row>
    <row r="80" spans="1:9" x14ac:dyDescent="0.2">
      <c r="A80" s="34"/>
      <c r="B80" s="27"/>
      <c r="C80" s="34"/>
      <c r="D80" s="34" t="s">
        <v>134</v>
      </c>
      <c r="E80" s="32">
        <f>'[1]Справ 2017'!B4</f>
        <v>153.13</v>
      </c>
      <c r="F80" s="28">
        <v>5</v>
      </c>
      <c r="G80" s="29">
        <f>F80*E80</f>
        <v>765.65</v>
      </c>
      <c r="H80" s="45"/>
      <c r="I80" s="29"/>
    </row>
    <row r="81" spans="1:9" x14ac:dyDescent="0.2">
      <c r="A81" s="34"/>
      <c r="B81" s="27"/>
      <c r="C81" s="34"/>
      <c r="D81" s="34" t="s">
        <v>135</v>
      </c>
      <c r="E81" s="32">
        <f>'[1]Справ 2017'!B5</f>
        <v>171.72</v>
      </c>
      <c r="F81" s="28">
        <v>5</v>
      </c>
      <c r="G81" s="29">
        <f>F81*E81</f>
        <v>858.6</v>
      </c>
      <c r="H81" s="45"/>
      <c r="I81" s="29"/>
    </row>
    <row r="82" spans="1:9" x14ac:dyDescent="0.2">
      <c r="A82" s="34"/>
      <c r="B82" s="27" t="s">
        <v>141</v>
      </c>
      <c r="C82" s="34"/>
      <c r="D82" s="34"/>
      <c r="E82" s="32"/>
      <c r="F82" s="28"/>
      <c r="G82" s="29"/>
      <c r="H82" s="45"/>
      <c r="I82" s="29"/>
    </row>
    <row r="83" spans="1:9" ht="25.5" x14ac:dyDescent="0.2">
      <c r="A83" s="34" t="s">
        <v>142</v>
      </c>
      <c r="B83" s="27" t="s">
        <v>143</v>
      </c>
      <c r="C83" s="34" t="s">
        <v>133</v>
      </c>
      <c r="D83" s="34" t="s">
        <v>118</v>
      </c>
      <c r="E83" s="32">
        <f>'[1]Справ 2017'!B3</f>
        <v>136.72</v>
      </c>
      <c r="F83" s="28">
        <v>6.28</v>
      </c>
      <c r="G83" s="29">
        <f t="shared" ref="G83:G88" si="11">F83*E83</f>
        <v>858.60160000000008</v>
      </c>
      <c r="H83" s="45">
        <f>(G83+G84+G85)*'[1]Справ 2017'!B24</f>
        <v>6455.9983124000009</v>
      </c>
      <c r="I83" s="29">
        <f t="shared" si="10"/>
        <v>8069.9978905000007</v>
      </c>
    </row>
    <row r="84" spans="1:9" x14ac:dyDescent="0.2">
      <c r="A84" s="34"/>
      <c r="B84" s="27"/>
      <c r="C84" s="34"/>
      <c r="D84" s="34" t="s">
        <v>134</v>
      </c>
      <c r="E84" s="32">
        <f>'[1]Справ 2017'!B4</f>
        <v>153.13</v>
      </c>
      <c r="F84" s="28">
        <v>6.28</v>
      </c>
      <c r="G84" s="29">
        <f t="shared" si="11"/>
        <v>961.65639999999996</v>
      </c>
      <c r="H84" s="45"/>
      <c r="I84" s="29"/>
    </row>
    <row r="85" spans="1:9" x14ac:dyDescent="0.2">
      <c r="A85" s="34"/>
      <c r="B85" s="27"/>
      <c r="C85" s="34"/>
      <c r="D85" s="34" t="s">
        <v>135</v>
      </c>
      <c r="E85" s="32">
        <f>'[1]Справ 2017'!B5</f>
        <v>171.72</v>
      </c>
      <c r="F85" s="28">
        <v>6.3</v>
      </c>
      <c r="G85" s="29">
        <f t="shared" si="11"/>
        <v>1081.836</v>
      </c>
      <c r="H85" s="45"/>
      <c r="I85" s="29"/>
    </row>
    <row r="86" spans="1:9" x14ac:dyDescent="0.2">
      <c r="A86" s="34" t="s">
        <v>144</v>
      </c>
      <c r="B86" s="27" t="s">
        <v>145</v>
      </c>
      <c r="C86" s="34" t="s">
        <v>133</v>
      </c>
      <c r="D86" s="34" t="s">
        <v>118</v>
      </c>
      <c r="E86" s="32">
        <f>'[1]Справ 2017'!B3</f>
        <v>136.72</v>
      </c>
      <c r="F86" s="28">
        <v>12.24</v>
      </c>
      <c r="G86" s="29">
        <f t="shared" si="11"/>
        <v>1673.4528</v>
      </c>
      <c r="H86" s="45">
        <f>(G86+G87+G88)*'[1]Справ 2017'!B24</f>
        <v>12568.13753328</v>
      </c>
      <c r="I86" s="29">
        <f t="shared" si="10"/>
        <v>15710.1719166</v>
      </c>
    </row>
    <row r="87" spans="1:9" x14ac:dyDescent="0.2">
      <c r="A87" s="34"/>
      <c r="B87" s="27"/>
      <c r="C87" s="34"/>
      <c r="D87" s="34" t="s">
        <v>134</v>
      </c>
      <c r="E87" s="32">
        <f>'[1]Справ 2017'!B4</f>
        <v>153.13</v>
      </c>
      <c r="F87" s="28">
        <v>12.24</v>
      </c>
      <c r="G87" s="29">
        <f t="shared" si="11"/>
        <v>1874.3111999999999</v>
      </c>
      <c r="H87" s="45"/>
      <c r="I87" s="29"/>
    </row>
    <row r="88" spans="1:9" x14ac:dyDescent="0.2">
      <c r="A88" s="34"/>
      <c r="B88" s="27"/>
      <c r="C88" s="34"/>
      <c r="D88" s="34" t="s">
        <v>135</v>
      </c>
      <c r="E88" s="32">
        <f>'[1]Справ 2017'!B5</f>
        <v>171.72</v>
      </c>
      <c r="F88" s="28">
        <v>12.24</v>
      </c>
      <c r="G88" s="29">
        <f t="shared" si="11"/>
        <v>2101.8528000000001</v>
      </c>
      <c r="H88" s="45"/>
      <c r="I88" s="29"/>
    </row>
    <row r="89" spans="1:9" x14ac:dyDescent="0.2">
      <c r="A89" s="34"/>
      <c r="B89" s="27" t="s">
        <v>139</v>
      </c>
      <c r="C89" s="34"/>
      <c r="D89" s="34"/>
      <c r="E89" s="32"/>
      <c r="F89" s="28"/>
      <c r="G89" s="29"/>
      <c r="H89" s="45"/>
      <c r="I89" s="29"/>
    </row>
    <row r="90" spans="1:9" ht="25.5" x14ac:dyDescent="0.2">
      <c r="A90" s="34" t="s">
        <v>146</v>
      </c>
      <c r="B90" s="27" t="s">
        <v>147</v>
      </c>
      <c r="C90" s="34" t="s">
        <v>148</v>
      </c>
      <c r="D90" s="34" t="s">
        <v>134</v>
      </c>
      <c r="E90" s="32">
        <f>'[1]Справ 2017'!B4</f>
        <v>153.13</v>
      </c>
      <c r="F90" s="28">
        <v>2.16</v>
      </c>
      <c r="G90" s="29">
        <f t="shared" ref="G90:G103" si="12">F90*E90</f>
        <v>330.76080000000002</v>
      </c>
      <c r="H90" s="45">
        <f>(G90+G91)*'[1]Справ 2017'!B24</f>
        <v>1560.9484296000003</v>
      </c>
      <c r="I90" s="29">
        <f t="shared" si="10"/>
        <v>1951.1855370000003</v>
      </c>
    </row>
    <row r="91" spans="1:9" x14ac:dyDescent="0.2">
      <c r="A91" s="34"/>
      <c r="B91" s="27"/>
      <c r="C91" s="34"/>
      <c r="D91" s="34" t="s">
        <v>135</v>
      </c>
      <c r="E91" s="32">
        <f>'[1]Справ 2017'!B5</f>
        <v>171.72</v>
      </c>
      <c r="F91" s="28">
        <v>2.16</v>
      </c>
      <c r="G91" s="29">
        <f t="shared" si="12"/>
        <v>370.91520000000003</v>
      </c>
      <c r="H91" s="45"/>
      <c r="I91" s="29"/>
    </row>
    <row r="92" spans="1:9" x14ac:dyDescent="0.2">
      <c r="A92" s="34" t="s">
        <v>149</v>
      </c>
      <c r="B92" s="27" t="s">
        <v>150</v>
      </c>
      <c r="C92" s="34" t="s">
        <v>148</v>
      </c>
      <c r="D92" s="34" t="s">
        <v>134</v>
      </c>
      <c r="E92" s="32">
        <f>'[1]Справ 2017'!B4</f>
        <v>153.13</v>
      </c>
      <c r="F92" s="28">
        <v>4.2</v>
      </c>
      <c r="G92" s="29">
        <f t="shared" si="12"/>
        <v>643.14599999999996</v>
      </c>
      <c r="H92" s="45">
        <f>(G92+G93)*'[1]Справ 2017'!B24</f>
        <v>3035.177502</v>
      </c>
      <c r="I92" s="29">
        <f t="shared" si="10"/>
        <v>3793.9718775000001</v>
      </c>
    </row>
    <row r="93" spans="1:9" x14ac:dyDescent="0.2">
      <c r="A93" s="34"/>
      <c r="B93" s="27"/>
      <c r="C93" s="34" t="s">
        <v>148</v>
      </c>
      <c r="D93" s="34" t="s">
        <v>135</v>
      </c>
      <c r="E93" s="32">
        <f>'[1]Справ 2017'!B5</f>
        <v>171.72</v>
      </c>
      <c r="F93" s="28">
        <v>4.2</v>
      </c>
      <c r="G93" s="29">
        <f t="shared" si="12"/>
        <v>721.22400000000005</v>
      </c>
      <c r="H93" s="45"/>
      <c r="I93" s="29"/>
    </row>
    <row r="94" spans="1:9" ht="25.5" x14ac:dyDescent="0.2">
      <c r="A94" s="34" t="s">
        <v>151</v>
      </c>
      <c r="B94" s="27" t="s">
        <v>152</v>
      </c>
      <c r="C94" s="34" t="s">
        <v>148</v>
      </c>
      <c r="D94" s="34" t="s">
        <v>134</v>
      </c>
      <c r="E94" s="32">
        <f>'[1]Справ 2017'!B4</f>
        <v>153.13</v>
      </c>
      <c r="F94" s="28">
        <v>9.35</v>
      </c>
      <c r="G94" s="29">
        <f t="shared" si="12"/>
        <v>1431.7655</v>
      </c>
      <c r="H94" s="45">
        <f>(G94+G95)*'[1]Справ 2017'!B24</f>
        <v>6756.8832485000003</v>
      </c>
      <c r="I94" s="29">
        <f t="shared" si="10"/>
        <v>8446.1040606250008</v>
      </c>
    </row>
    <row r="95" spans="1:9" x14ac:dyDescent="0.2">
      <c r="A95" s="34"/>
      <c r="B95" s="27"/>
      <c r="C95" s="34"/>
      <c r="D95" s="34" t="s">
        <v>135</v>
      </c>
      <c r="E95" s="32">
        <f>'[1]Справ 2017'!B5</f>
        <v>171.72</v>
      </c>
      <c r="F95" s="28">
        <v>9.35</v>
      </c>
      <c r="G95" s="29">
        <f t="shared" si="12"/>
        <v>1605.5819999999999</v>
      </c>
      <c r="H95" s="45"/>
      <c r="I95" s="29"/>
    </row>
    <row r="96" spans="1:9" x14ac:dyDescent="0.2">
      <c r="A96" s="34" t="s">
        <v>153</v>
      </c>
      <c r="B96" s="27" t="s">
        <v>150</v>
      </c>
      <c r="C96" s="34" t="s">
        <v>148</v>
      </c>
      <c r="D96" s="34" t="s">
        <v>134</v>
      </c>
      <c r="E96" s="32">
        <f>'[1]Справ 2017'!B4</f>
        <v>153.13</v>
      </c>
      <c r="F96" s="28">
        <v>12.25</v>
      </c>
      <c r="G96" s="29">
        <f t="shared" si="12"/>
        <v>1875.8425</v>
      </c>
      <c r="H96" s="45">
        <f>(G96+G97)*'[1]Справ 2017'!B24</f>
        <v>8852.6010475000021</v>
      </c>
      <c r="I96" s="29">
        <f t="shared" si="10"/>
        <v>11065.751309375002</v>
      </c>
    </row>
    <row r="97" spans="1:9" x14ac:dyDescent="0.2">
      <c r="A97" s="34"/>
      <c r="B97" s="27"/>
      <c r="C97" s="34"/>
      <c r="D97" s="34" t="s">
        <v>135</v>
      </c>
      <c r="E97" s="32">
        <f>'[1]Справ 2017'!B5</f>
        <v>171.72</v>
      </c>
      <c r="F97" s="28">
        <v>12.25</v>
      </c>
      <c r="G97" s="29">
        <f t="shared" si="12"/>
        <v>2103.5700000000002</v>
      </c>
      <c r="H97" s="45"/>
      <c r="I97" s="29"/>
    </row>
    <row r="98" spans="1:9" x14ac:dyDescent="0.2">
      <c r="A98" s="34" t="s">
        <v>154</v>
      </c>
      <c r="B98" s="27" t="s">
        <v>155</v>
      </c>
      <c r="C98" s="34" t="s">
        <v>129</v>
      </c>
      <c r="D98" s="34" t="s">
        <v>156</v>
      </c>
      <c r="E98" s="32">
        <f>'[1]Справ 2017'!B4</f>
        <v>153.13</v>
      </c>
      <c r="F98" s="28">
        <v>2.88</v>
      </c>
      <c r="G98" s="29">
        <f t="shared" si="12"/>
        <v>441.01439999999997</v>
      </c>
      <c r="H98" s="45">
        <f>G98*'[1]Справ 2017'!B24</f>
        <v>981.08063423999999</v>
      </c>
      <c r="I98" s="29">
        <f t="shared" si="10"/>
        <v>1226.3507927999999</v>
      </c>
    </row>
    <row r="99" spans="1:9" x14ac:dyDescent="0.2">
      <c r="A99" s="34" t="s">
        <v>157</v>
      </c>
      <c r="B99" s="27" t="s">
        <v>158</v>
      </c>
      <c r="C99" s="34" t="s">
        <v>129</v>
      </c>
      <c r="D99" s="34" t="s">
        <v>134</v>
      </c>
      <c r="E99" s="32">
        <f>'[1]Справ 2017'!B4</f>
        <v>153.13</v>
      </c>
      <c r="F99" s="28">
        <v>5.76</v>
      </c>
      <c r="G99" s="29">
        <f t="shared" si="12"/>
        <v>882.02879999999993</v>
      </c>
      <c r="H99" s="45"/>
      <c r="I99" s="29"/>
    </row>
    <row r="100" spans="1:9" x14ac:dyDescent="0.2">
      <c r="A100" s="34" t="s">
        <v>159</v>
      </c>
      <c r="B100" s="27" t="s">
        <v>160</v>
      </c>
      <c r="C100" s="34" t="s">
        <v>129</v>
      </c>
      <c r="D100" s="34" t="s">
        <v>156</v>
      </c>
      <c r="E100" s="32">
        <f>'[1]Справ 2017'!B4</f>
        <v>153.13</v>
      </c>
      <c r="F100" s="28">
        <v>2</v>
      </c>
      <c r="G100" s="29">
        <f t="shared" si="12"/>
        <v>306.26</v>
      </c>
      <c r="H100" s="45">
        <f>(G100+G101)*'[1]Справ 2017'!B24</f>
        <v>1445.3226200000001</v>
      </c>
      <c r="I100" s="29">
        <f t="shared" si="10"/>
        <v>1806.6532750000001</v>
      </c>
    </row>
    <row r="101" spans="1:9" x14ac:dyDescent="0.2">
      <c r="A101" s="34"/>
      <c r="B101" s="27"/>
      <c r="C101" s="34"/>
      <c r="D101" s="34" t="s">
        <v>161</v>
      </c>
      <c r="E101" s="32">
        <f>'[1]Справ 2017'!B5</f>
        <v>171.72</v>
      </c>
      <c r="F101" s="28">
        <v>2</v>
      </c>
      <c r="G101" s="29">
        <f t="shared" si="12"/>
        <v>343.44</v>
      </c>
      <c r="H101" s="45"/>
      <c r="I101" s="29"/>
    </row>
    <row r="102" spans="1:9" x14ac:dyDescent="0.2">
      <c r="A102" s="34" t="s">
        <v>162</v>
      </c>
      <c r="B102" s="27" t="s">
        <v>163</v>
      </c>
      <c r="C102" s="34" t="s">
        <v>129</v>
      </c>
      <c r="D102" s="34" t="s">
        <v>156</v>
      </c>
      <c r="E102" s="32">
        <f>'[1]Справ 2017'!B4</f>
        <v>153.13</v>
      </c>
      <c r="F102" s="28">
        <v>8.5</v>
      </c>
      <c r="G102" s="29">
        <f t="shared" si="12"/>
        <v>1301.605</v>
      </c>
      <c r="H102" s="45">
        <f>(G102+G103)*'[1]Справ 2017'!B24</f>
        <v>6142.6211350000003</v>
      </c>
      <c r="I102" s="29">
        <f t="shared" si="10"/>
        <v>7678.2764187500006</v>
      </c>
    </row>
    <row r="103" spans="1:9" x14ac:dyDescent="0.2">
      <c r="A103" s="34"/>
      <c r="B103" s="27"/>
      <c r="C103" s="34"/>
      <c r="D103" s="34" t="s">
        <v>161</v>
      </c>
      <c r="E103" s="32">
        <f>'[1]Справ 2017'!B5</f>
        <v>171.72</v>
      </c>
      <c r="F103" s="28">
        <v>8.5</v>
      </c>
      <c r="G103" s="29">
        <f t="shared" si="12"/>
        <v>1459.62</v>
      </c>
      <c r="H103" s="45"/>
      <c r="I103" s="29"/>
    </row>
    <row r="104" spans="1:9" ht="25.5" x14ac:dyDescent="0.2">
      <c r="A104" s="34" t="s">
        <v>164</v>
      </c>
      <c r="B104" s="27" t="s">
        <v>165</v>
      </c>
      <c r="E104" s="32"/>
      <c r="F104" s="28"/>
      <c r="G104" s="29"/>
      <c r="H104" s="45"/>
      <c r="I104" s="29"/>
    </row>
    <row r="105" spans="1:9" x14ac:dyDescent="0.2">
      <c r="A105" s="34"/>
      <c r="B105" s="27" t="s">
        <v>166</v>
      </c>
      <c r="C105" s="34" t="s">
        <v>167</v>
      </c>
      <c r="D105" s="34" t="s">
        <v>134</v>
      </c>
      <c r="E105" s="32">
        <f>'[1]Справ 2017'!B4</f>
        <v>153.13</v>
      </c>
      <c r="F105" s="28">
        <v>1.44</v>
      </c>
      <c r="G105" s="29">
        <f t="shared" ref="G105:G117" si="13">F105*E105</f>
        <v>220.50719999999998</v>
      </c>
      <c r="H105" s="45">
        <f>G105*'[1]Справ 2017'!B24</f>
        <v>490.54031712</v>
      </c>
      <c r="I105" s="29">
        <f t="shared" si="10"/>
        <v>613.17539639999995</v>
      </c>
    </row>
    <row r="106" spans="1:9" x14ac:dyDescent="0.2">
      <c r="A106" s="34"/>
      <c r="B106" s="27" t="s">
        <v>168</v>
      </c>
      <c r="C106" s="34" t="s">
        <v>167</v>
      </c>
      <c r="D106" s="34" t="s">
        <v>134</v>
      </c>
      <c r="E106" s="32">
        <f>'[1]Справ 2017'!B4</f>
        <v>153.13</v>
      </c>
      <c r="F106" s="28">
        <v>2.16</v>
      </c>
      <c r="G106" s="29">
        <f t="shared" si="13"/>
        <v>330.76080000000002</v>
      </c>
      <c r="H106" s="45">
        <f>G106*'[1]Справ 2017'!B24</f>
        <v>735.81047568000008</v>
      </c>
      <c r="I106" s="29">
        <f t="shared" si="10"/>
        <v>919.76309460000016</v>
      </c>
    </row>
    <row r="107" spans="1:9" x14ac:dyDescent="0.2">
      <c r="A107" s="34" t="s">
        <v>169</v>
      </c>
      <c r="B107" s="27" t="s">
        <v>170</v>
      </c>
      <c r="C107" s="34" t="s">
        <v>167</v>
      </c>
      <c r="D107" s="34" t="s">
        <v>134</v>
      </c>
      <c r="E107" s="32">
        <f>'[1]Справ 2017'!B4</f>
        <v>153.13</v>
      </c>
      <c r="F107" s="28">
        <v>0.72</v>
      </c>
      <c r="G107" s="29">
        <f t="shared" si="13"/>
        <v>110.25359999999999</v>
      </c>
      <c r="H107" s="45">
        <f>G107*'[1]Справ 2017'!B24</f>
        <v>245.27015856</v>
      </c>
      <c r="I107" s="29">
        <f t="shared" si="10"/>
        <v>306.58769819999998</v>
      </c>
    </row>
    <row r="108" spans="1:9" x14ac:dyDescent="0.2">
      <c r="A108" s="46" t="s">
        <v>171</v>
      </c>
      <c r="B108" s="69" t="s">
        <v>172</v>
      </c>
      <c r="C108" s="69" t="s">
        <v>117</v>
      </c>
      <c r="D108" s="27" t="s">
        <v>173</v>
      </c>
      <c r="E108" s="32">
        <f>'[1]Справ 2017'!B3</f>
        <v>136.72</v>
      </c>
      <c r="F108" s="28">
        <v>1.3</v>
      </c>
      <c r="G108" s="29">
        <f t="shared" si="13"/>
        <v>177.73600000000002</v>
      </c>
      <c r="H108" s="45">
        <f>(G108+G109+G110)*'[1]Справ 2017'!B24</f>
        <v>1334.8512086000003</v>
      </c>
      <c r="I108" s="29">
        <f>H108*1.25</f>
        <v>1668.5640107500003</v>
      </c>
    </row>
    <row r="109" spans="1:9" x14ac:dyDescent="0.2">
      <c r="A109" s="46"/>
      <c r="B109" s="69"/>
      <c r="C109" s="69"/>
      <c r="D109" s="27" t="s">
        <v>174</v>
      </c>
      <c r="E109" s="32">
        <f>'[1]Справ 2017'!B4</f>
        <v>153.13</v>
      </c>
      <c r="F109" s="28">
        <v>1.3</v>
      </c>
      <c r="G109" s="29">
        <f t="shared" si="13"/>
        <v>199.06899999999999</v>
      </c>
      <c r="H109" s="45"/>
      <c r="I109" s="29"/>
    </row>
    <row r="110" spans="1:9" x14ac:dyDescent="0.2">
      <c r="A110" s="46"/>
      <c r="B110" s="69"/>
      <c r="C110" s="69"/>
      <c r="D110" s="27" t="s">
        <v>175</v>
      </c>
      <c r="E110" s="32">
        <f>'[1]Справ 2017'!B5</f>
        <v>171.72</v>
      </c>
      <c r="F110" s="28">
        <v>1.3</v>
      </c>
      <c r="G110" s="29">
        <f t="shared" si="13"/>
        <v>223.23600000000002</v>
      </c>
      <c r="H110" s="45"/>
      <c r="I110" s="29"/>
    </row>
    <row r="111" spans="1:9" x14ac:dyDescent="0.2">
      <c r="A111" s="46" t="s">
        <v>176</v>
      </c>
      <c r="B111" s="69" t="s">
        <v>177</v>
      </c>
      <c r="C111" s="69" t="s">
        <v>117</v>
      </c>
      <c r="D111" s="27" t="s">
        <v>173</v>
      </c>
      <c r="E111" s="32">
        <f>'[1]Справ 2017'!B3</f>
        <v>136.72</v>
      </c>
      <c r="F111" s="28">
        <v>1.9</v>
      </c>
      <c r="G111" s="29">
        <f t="shared" si="13"/>
        <v>259.76799999999997</v>
      </c>
      <c r="H111" s="45">
        <f>(G111+G112+G113)*'[1]Справ 2017'!B24</f>
        <v>1950.9363817999999</v>
      </c>
      <c r="I111" s="29">
        <f>H111*1.25</f>
        <v>2438.6704772499997</v>
      </c>
    </row>
    <row r="112" spans="1:9" x14ac:dyDescent="0.2">
      <c r="A112" s="46"/>
      <c r="B112" s="69"/>
      <c r="C112" s="69"/>
      <c r="D112" s="27" t="s">
        <v>174</v>
      </c>
      <c r="E112" s="32">
        <f>'[1]Справ 2017'!B4</f>
        <v>153.13</v>
      </c>
      <c r="F112" s="28">
        <v>1.9</v>
      </c>
      <c r="G112" s="29">
        <f t="shared" si="13"/>
        <v>290.947</v>
      </c>
      <c r="H112" s="45"/>
      <c r="I112" s="29"/>
    </row>
    <row r="113" spans="1:9" x14ac:dyDescent="0.2">
      <c r="A113" s="46"/>
      <c r="B113" s="69"/>
      <c r="C113" s="69"/>
      <c r="D113" s="27" t="s">
        <v>175</v>
      </c>
      <c r="E113" s="32">
        <f>'[1]Справ 2017'!B5</f>
        <v>171.72</v>
      </c>
      <c r="F113" s="28">
        <v>1.9</v>
      </c>
      <c r="G113" s="29">
        <f t="shared" si="13"/>
        <v>326.26799999999997</v>
      </c>
      <c r="H113" s="45"/>
      <c r="I113" s="29"/>
    </row>
    <row r="114" spans="1:9" x14ac:dyDescent="0.2">
      <c r="A114" s="27" t="s">
        <v>178</v>
      </c>
      <c r="B114" s="27" t="s">
        <v>179</v>
      </c>
      <c r="C114" s="69" t="s">
        <v>117</v>
      </c>
      <c r="D114" s="69" t="s">
        <v>174</v>
      </c>
      <c r="E114" s="32">
        <f>'[1]Справ 2017'!B4</f>
        <v>153.13</v>
      </c>
      <c r="F114" s="28">
        <v>2.2999999999999998</v>
      </c>
      <c r="G114" s="29">
        <f t="shared" si="13"/>
        <v>352.19899999999996</v>
      </c>
      <c r="H114" s="45">
        <f>G114*'[1]Справ 2017'!B24</f>
        <v>783.50189539999997</v>
      </c>
      <c r="I114" s="29">
        <f>H114*1.25</f>
        <v>979.3773692499999</v>
      </c>
    </row>
    <row r="115" spans="1:9" ht="25.5" x14ac:dyDescent="0.2">
      <c r="A115" s="27"/>
      <c r="B115" s="27" t="s">
        <v>180</v>
      </c>
      <c r="C115" s="69"/>
      <c r="D115" s="69" t="s">
        <v>174</v>
      </c>
      <c r="E115" s="32"/>
      <c r="F115" s="28"/>
      <c r="G115" s="29"/>
      <c r="H115" s="45"/>
      <c r="I115" s="29"/>
    </row>
    <row r="116" spans="1:9" x14ac:dyDescent="0.2">
      <c r="A116" s="27" t="s">
        <v>181</v>
      </c>
      <c r="B116" s="69" t="s">
        <v>182</v>
      </c>
      <c r="C116" s="69" t="s">
        <v>117</v>
      </c>
      <c r="D116" s="27" t="s">
        <v>174</v>
      </c>
      <c r="E116" s="32">
        <f>'[1]Справ 2017'!B4</f>
        <v>153.13</v>
      </c>
      <c r="F116" s="28">
        <v>1.57</v>
      </c>
      <c r="G116" s="29">
        <f t="shared" si="13"/>
        <v>240.41409999999999</v>
      </c>
      <c r="H116" s="45">
        <f>(G116+G117+G118)*'[1]Справ 2017'!B24</f>
        <v>1502.59650422</v>
      </c>
      <c r="I116" s="29">
        <f>H116*1.25</f>
        <v>1878.2456302750002</v>
      </c>
    </row>
    <row r="117" spans="1:9" ht="13.5" thickBot="1" x14ac:dyDescent="0.25">
      <c r="A117" s="27"/>
      <c r="B117" s="69"/>
      <c r="C117" s="69"/>
      <c r="D117" s="27" t="s">
        <v>183</v>
      </c>
      <c r="E117" s="32">
        <f>'[1]Справ 2017'!B5</f>
        <v>171.72</v>
      </c>
      <c r="F117" s="28">
        <v>1.57</v>
      </c>
      <c r="G117" s="29">
        <f t="shared" si="13"/>
        <v>269.60040000000004</v>
      </c>
      <c r="H117" s="45"/>
      <c r="I117" s="29"/>
    </row>
    <row r="118" spans="1:9" x14ac:dyDescent="0.2">
      <c r="A118" s="79" t="s">
        <v>184</v>
      </c>
      <c r="B118" s="80" t="s">
        <v>185</v>
      </c>
      <c r="C118" s="79" t="s">
        <v>186</v>
      </c>
      <c r="D118" s="23" t="s">
        <v>29</v>
      </c>
      <c r="E118" s="24">
        <f>'[1]Справ 2017'!B3</f>
        <v>136.72</v>
      </c>
      <c r="F118" s="25">
        <v>1.21</v>
      </c>
      <c r="G118" s="26">
        <f>F118*E118</f>
        <v>165.43119999999999</v>
      </c>
      <c r="H118" s="26">
        <f>(G118+G119)*'[1]Справ 2017'!B24</f>
        <v>830.2483050400001</v>
      </c>
      <c r="I118" s="26">
        <f>H118*1.25</f>
        <v>1037.8103813000002</v>
      </c>
    </row>
    <row r="119" spans="1:9" x14ac:dyDescent="0.2">
      <c r="A119" s="69"/>
      <c r="B119" s="78"/>
      <c r="C119" s="69"/>
      <c r="D119" s="27" t="s">
        <v>85</v>
      </c>
      <c r="E119" s="30">
        <f>'[1]Справ 2017'!B5</f>
        <v>171.72</v>
      </c>
      <c r="F119" s="28">
        <v>1.21</v>
      </c>
      <c r="G119" s="29">
        <f>F119*E119</f>
        <v>207.78119999999998</v>
      </c>
      <c r="H119" s="29"/>
      <c r="I119" s="29"/>
    </row>
    <row r="120" spans="1:9" x14ac:dyDescent="0.2">
      <c r="A120" s="69"/>
      <c r="B120" s="27" t="s">
        <v>187</v>
      </c>
      <c r="C120" s="69"/>
      <c r="D120" s="27"/>
      <c r="E120" s="30"/>
      <c r="F120" s="28"/>
      <c r="G120" s="29"/>
      <c r="H120" s="29"/>
      <c r="I120" s="29"/>
    </row>
    <row r="121" spans="1:9" ht="25.5" x14ac:dyDescent="0.2">
      <c r="A121" s="69" t="s">
        <v>188</v>
      </c>
      <c r="B121" s="27" t="s">
        <v>189</v>
      </c>
      <c r="C121" s="69" t="s">
        <v>186</v>
      </c>
      <c r="D121" s="27" t="s">
        <v>29</v>
      </c>
      <c r="E121" s="30">
        <f>'[1]Справ 2017'!B3</f>
        <v>136.72</v>
      </c>
      <c r="F121" s="28">
        <v>1.83</v>
      </c>
      <c r="G121" s="29">
        <f>F121*E121</f>
        <v>250.19759999999999</v>
      </c>
      <c r="H121" s="29">
        <f>(G121+G122)*'[1]Справ 2017'!B24</f>
        <v>1255.66479192</v>
      </c>
      <c r="I121" s="29">
        <f>H121*1.25</f>
        <v>1569.5809899000001</v>
      </c>
    </row>
    <row r="122" spans="1:9" ht="25.5" x14ac:dyDescent="0.2">
      <c r="A122" s="69"/>
      <c r="B122" s="27" t="s">
        <v>190</v>
      </c>
      <c r="C122" s="69"/>
      <c r="D122" s="27" t="s">
        <v>85</v>
      </c>
      <c r="E122" s="30">
        <f>'[1]Справ 2017'!B5</f>
        <v>171.72</v>
      </c>
      <c r="F122" s="28">
        <v>1.83</v>
      </c>
      <c r="G122" s="29">
        <f>F122*E122</f>
        <v>314.24760000000003</v>
      </c>
      <c r="H122" s="29"/>
      <c r="I122" s="29"/>
    </row>
    <row r="123" spans="1:9" x14ac:dyDescent="0.2">
      <c r="A123" s="69"/>
      <c r="B123" s="27" t="s">
        <v>191</v>
      </c>
      <c r="C123" s="69"/>
      <c r="D123" s="27"/>
      <c r="E123" s="30"/>
      <c r="F123" s="28"/>
      <c r="G123" s="29"/>
      <c r="H123" s="29"/>
      <c r="I123" s="29"/>
    </row>
    <row r="124" spans="1:9" ht="52.5" customHeight="1" x14ac:dyDescent="0.2">
      <c r="A124" s="69" t="s">
        <v>192</v>
      </c>
      <c r="B124" s="27" t="s">
        <v>193</v>
      </c>
      <c r="C124" s="69" t="s">
        <v>194</v>
      </c>
      <c r="D124" s="69" t="s">
        <v>52</v>
      </c>
      <c r="E124" s="30">
        <f>'[1]Справ 2017'!B4</f>
        <v>153.13</v>
      </c>
      <c r="F124" s="28">
        <v>0.75</v>
      </c>
      <c r="G124" s="29">
        <f>F124*E124</f>
        <v>114.8475</v>
      </c>
      <c r="H124" s="29">
        <f>G124*'[1]Справ 2017'!B24</f>
        <v>255.48974850000002</v>
      </c>
      <c r="I124" s="29">
        <f>H124*1.25</f>
        <v>319.36218562500005</v>
      </c>
    </row>
    <row r="125" spans="1:9" x14ac:dyDescent="0.2">
      <c r="A125" s="69"/>
      <c r="B125" s="27" t="s">
        <v>195</v>
      </c>
      <c r="C125" s="69"/>
      <c r="D125" s="69"/>
      <c r="E125" s="30"/>
      <c r="F125" s="28"/>
      <c r="G125" s="29"/>
      <c r="H125" s="29"/>
      <c r="I125" s="29"/>
    </row>
    <row r="126" spans="1:9" x14ac:dyDescent="0.2">
      <c r="A126" s="69" t="s">
        <v>196</v>
      </c>
      <c r="B126" s="77" t="s">
        <v>197</v>
      </c>
      <c r="C126" s="69" t="s">
        <v>186</v>
      </c>
      <c r="D126" s="27" t="s">
        <v>29</v>
      </c>
      <c r="E126" s="30">
        <f>'[1]Справ 2017'!B3</f>
        <v>136.72</v>
      </c>
      <c r="F126" s="28">
        <v>4.22</v>
      </c>
      <c r="G126" s="29">
        <f t="shared" ref="G126:G129" si="14">F126*E126</f>
        <v>576.95839999999998</v>
      </c>
      <c r="H126" s="29">
        <f>(G126+G127)*'[1]Справ 2017'!B24</f>
        <v>2895.5767332799996</v>
      </c>
      <c r="I126" s="29">
        <f>H126*1.25</f>
        <v>3619.4709165999993</v>
      </c>
    </row>
    <row r="127" spans="1:9" x14ac:dyDescent="0.2">
      <c r="A127" s="69"/>
      <c r="B127" s="78"/>
      <c r="C127" s="69"/>
      <c r="D127" s="27" t="s">
        <v>85</v>
      </c>
      <c r="E127" s="30">
        <f>'[1]Справ 2017'!B5</f>
        <v>171.72</v>
      </c>
      <c r="F127" s="28">
        <v>4.22</v>
      </c>
      <c r="G127" s="29">
        <f t="shared" si="14"/>
        <v>724.65839999999992</v>
      </c>
      <c r="H127" s="29"/>
      <c r="I127" s="29"/>
    </row>
    <row r="128" spans="1:9" ht="38.25" x14ac:dyDescent="0.2">
      <c r="A128" s="27" t="s">
        <v>198</v>
      </c>
      <c r="B128" s="27" t="s">
        <v>199</v>
      </c>
      <c r="C128" s="69" t="s">
        <v>186</v>
      </c>
      <c r="D128" s="27" t="s">
        <v>29</v>
      </c>
      <c r="E128" s="30">
        <f>'[1]Справ 2017'!B3</f>
        <v>136.72</v>
      </c>
      <c r="F128" s="28">
        <v>5.12</v>
      </c>
      <c r="G128" s="29">
        <f t="shared" si="14"/>
        <v>700.00639999999999</v>
      </c>
      <c r="H128" s="29">
        <f>(G128+G129)*'[1]Справ 2017'!B24</f>
        <v>3516.936878</v>
      </c>
      <c r="I128" s="29">
        <f>H128*1.25</f>
        <v>4396.1710974999996</v>
      </c>
    </row>
    <row r="129" spans="1:9" x14ac:dyDescent="0.2">
      <c r="A129" s="27"/>
      <c r="B129" s="27" t="s">
        <v>200</v>
      </c>
      <c r="C129" s="69"/>
      <c r="D129" s="27" t="s">
        <v>85</v>
      </c>
      <c r="E129" s="30">
        <f>'[1]Справ 2017'!B5</f>
        <v>171.72</v>
      </c>
      <c r="F129" s="28">
        <v>5.13</v>
      </c>
      <c r="G129" s="29">
        <f t="shared" si="14"/>
        <v>880.92359999999996</v>
      </c>
      <c r="H129" s="29"/>
      <c r="I129" s="29"/>
    </row>
    <row r="130" spans="1:9" x14ac:dyDescent="0.2">
      <c r="A130" s="27" t="s">
        <v>201</v>
      </c>
      <c r="B130" s="69" t="s">
        <v>202</v>
      </c>
      <c r="C130" s="69" t="s">
        <v>76</v>
      </c>
      <c r="D130" s="27" t="s">
        <v>29</v>
      </c>
      <c r="E130" s="30">
        <f>'[1]Справ 2017'!B3</f>
        <v>136.72</v>
      </c>
      <c r="F130" s="28">
        <v>0.86</v>
      </c>
      <c r="G130" s="29">
        <f>F130*E130</f>
        <v>117.5792</v>
      </c>
      <c r="H130" s="29">
        <f>(G130+G131)*'[1]Справ 2017'!B24</f>
        <v>557.93479658000001</v>
      </c>
      <c r="I130" s="29">
        <f>H130*1.25</f>
        <v>697.41849572499996</v>
      </c>
    </row>
    <row r="131" spans="1:9" x14ac:dyDescent="0.2">
      <c r="A131" s="27"/>
      <c r="B131" s="69"/>
      <c r="C131" s="69"/>
      <c r="D131" s="27" t="s">
        <v>52</v>
      </c>
      <c r="E131" s="30">
        <f>'[1]Справ 2017'!B4</f>
        <v>153.13</v>
      </c>
      <c r="F131" s="28">
        <v>0.87</v>
      </c>
      <c r="G131" s="29">
        <f>F131*E131</f>
        <v>133.22309999999999</v>
      </c>
      <c r="H131" s="29"/>
      <c r="I131" s="29"/>
    </row>
    <row r="132" spans="1:9" ht="25.5" x14ac:dyDescent="0.2">
      <c r="A132" s="27" t="s">
        <v>203</v>
      </c>
      <c r="B132" s="27" t="s">
        <v>204</v>
      </c>
      <c r="C132" s="69" t="s">
        <v>186</v>
      </c>
      <c r="D132" s="27" t="s">
        <v>29</v>
      </c>
      <c r="E132" s="30">
        <f>'[1]Справ 2017'!B3</f>
        <v>136.72</v>
      </c>
      <c r="F132" s="28">
        <v>1.86</v>
      </c>
      <c r="G132" s="29">
        <f>F132*E132</f>
        <v>254.29920000000001</v>
      </c>
      <c r="H132" s="29">
        <f>(G132+G133)*'[1]Справ 2017'!B24</f>
        <v>1280.0695437600002</v>
      </c>
      <c r="I132" s="29">
        <f>H132*1.25</f>
        <v>1600.0869297000004</v>
      </c>
    </row>
    <row r="133" spans="1:9" x14ac:dyDescent="0.2">
      <c r="A133" s="27"/>
      <c r="B133" s="27" t="s">
        <v>205</v>
      </c>
      <c r="C133" s="69"/>
      <c r="D133" s="27" t="s">
        <v>85</v>
      </c>
      <c r="E133" s="30">
        <f>'[1]Справ 2017'!B5</f>
        <v>171.72</v>
      </c>
      <c r="F133" s="28">
        <v>1.87</v>
      </c>
      <c r="G133" s="29">
        <f t="shared" ref="G133:G168" si="15">F133*E133</f>
        <v>321.1164</v>
      </c>
      <c r="H133" s="29"/>
      <c r="I133" s="29"/>
    </row>
    <row r="134" spans="1:9" ht="25.5" x14ac:dyDescent="0.2">
      <c r="A134" s="27" t="s">
        <v>206</v>
      </c>
      <c r="B134" s="27" t="s">
        <v>207</v>
      </c>
      <c r="C134" s="69" t="s">
        <v>186</v>
      </c>
      <c r="D134" s="27" t="s">
        <v>29</v>
      </c>
      <c r="E134" s="30">
        <f>'[1]Справ 2017'!B3</f>
        <v>136.72</v>
      </c>
      <c r="F134" s="28">
        <v>3.07</v>
      </c>
      <c r="G134" s="29">
        <f t="shared" si="15"/>
        <v>419.73039999999997</v>
      </c>
      <c r="H134" s="29">
        <f>(G134+G135)*'[1]Справ 2017'!B24</f>
        <v>2110.3178487999999</v>
      </c>
      <c r="I134" s="29">
        <f>H134*1.25</f>
        <v>2637.8973109999997</v>
      </c>
    </row>
    <row r="135" spans="1:9" x14ac:dyDescent="0.2">
      <c r="A135" s="27"/>
      <c r="B135" s="27" t="s">
        <v>205</v>
      </c>
      <c r="C135" s="69"/>
      <c r="D135" s="27" t="s">
        <v>85</v>
      </c>
      <c r="E135" s="30">
        <f>'[1]Справ 2017'!B5</f>
        <v>171.72</v>
      </c>
      <c r="F135" s="28">
        <v>3.08</v>
      </c>
      <c r="G135" s="29">
        <f t="shared" si="15"/>
        <v>528.89760000000001</v>
      </c>
      <c r="H135" s="29"/>
      <c r="I135" s="29"/>
    </row>
    <row r="136" spans="1:9" ht="25.5" x14ac:dyDescent="0.2">
      <c r="A136" s="31" t="s">
        <v>208</v>
      </c>
      <c r="B136" s="27" t="s">
        <v>209</v>
      </c>
      <c r="C136" s="27" t="s">
        <v>210</v>
      </c>
      <c r="D136" s="27" t="s">
        <v>211</v>
      </c>
      <c r="E136" s="30">
        <f>'[1]Справ 2017'!B4</f>
        <v>153.13</v>
      </c>
      <c r="F136" s="28">
        <v>4</v>
      </c>
      <c r="G136" s="29">
        <f t="shared" si="15"/>
        <v>612.52</v>
      </c>
      <c r="H136" s="29">
        <f>G136*'[1]Справ 2017'!B24</f>
        <v>1362.6119920000001</v>
      </c>
      <c r="I136" s="29">
        <f>H136*1.25</f>
        <v>1703.2649900000001</v>
      </c>
    </row>
    <row r="137" spans="1:9" x14ac:dyDescent="0.2">
      <c r="A137" s="31" t="s">
        <v>212</v>
      </c>
      <c r="B137" s="27" t="s">
        <v>213</v>
      </c>
      <c r="C137" s="27" t="s">
        <v>210</v>
      </c>
      <c r="D137" s="27" t="s">
        <v>211</v>
      </c>
      <c r="E137" s="30">
        <f>'[1]Справ 2017'!B4</f>
        <v>153.13</v>
      </c>
      <c r="F137" s="28">
        <v>6</v>
      </c>
      <c r="G137" s="29">
        <f t="shared" si="15"/>
        <v>918.78</v>
      </c>
      <c r="H137" s="29">
        <f>G137*'[1]Справ 2017'!B24</f>
        <v>2043.9179880000002</v>
      </c>
      <c r="I137" s="29">
        <f>H137*1.25</f>
        <v>2554.8974850000004</v>
      </c>
    </row>
    <row r="138" spans="1:9" x14ac:dyDescent="0.2">
      <c r="A138" s="27" t="s">
        <v>214</v>
      </c>
      <c r="B138" s="69" t="s">
        <v>215</v>
      </c>
      <c r="C138" s="69" t="s">
        <v>210</v>
      </c>
      <c r="D138" s="27" t="s">
        <v>29</v>
      </c>
      <c r="E138" s="30">
        <f>'[1]Справ 2017'!B3</f>
        <v>136.72</v>
      </c>
      <c r="F138" s="28">
        <v>2.25</v>
      </c>
      <c r="G138" s="29">
        <f t="shared" si="15"/>
        <v>307.62</v>
      </c>
      <c r="H138" s="29">
        <f>(G138+G139)*'[1]Справ 2017'!B24</f>
        <v>1543.8501540000002</v>
      </c>
      <c r="I138" s="29">
        <f>H138*1.25</f>
        <v>1929.8126925000001</v>
      </c>
    </row>
    <row r="139" spans="1:9" x14ac:dyDescent="0.2">
      <c r="A139" s="27"/>
      <c r="B139" s="69"/>
      <c r="C139" s="69"/>
      <c r="D139" s="27" t="s">
        <v>85</v>
      </c>
      <c r="E139" s="30">
        <f>'[1]Справ 2017'!B5</f>
        <v>171.72</v>
      </c>
      <c r="F139" s="28">
        <v>2.25</v>
      </c>
      <c r="G139" s="29">
        <f t="shared" si="15"/>
        <v>386.37</v>
      </c>
      <c r="H139" s="29"/>
      <c r="I139" s="29"/>
    </row>
    <row r="140" spans="1:9" x14ac:dyDescent="0.2">
      <c r="A140" s="27" t="s">
        <v>216</v>
      </c>
      <c r="B140" s="69" t="s">
        <v>217</v>
      </c>
      <c r="C140" s="69" t="s">
        <v>210</v>
      </c>
      <c r="D140" s="27" t="s">
        <v>29</v>
      </c>
      <c r="E140" s="30">
        <f>'[1]Справ 2017'!B3</f>
        <v>136.72</v>
      </c>
      <c r="F140" s="28">
        <v>3</v>
      </c>
      <c r="G140" s="29">
        <f t="shared" si="15"/>
        <v>410.15999999999997</v>
      </c>
      <c r="H140" s="29">
        <f>(G140+G141)*'[1]Справ 2017'!B24</f>
        <v>2058.466872</v>
      </c>
      <c r="I140" s="29">
        <f>H140*1.25</f>
        <v>2573.0835900000002</v>
      </c>
    </row>
    <row r="141" spans="1:9" x14ac:dyDescent="0.2">
      <c r="A141" s="27"/>
      <c r="B141" s="69"/>
      <c r="C141" s="69"/>
      <c r="D141" s="27" t="s">
        <v>85</v>
      </c>
      <c r="E141" s="30">
        <f>'[1]Справ 2017'!B5</f>
        <v>171.72</v>
      </c>
      <c r="F141" s="28">
        <v>3</v>
      </c>
      <c r="G141" s="29">
        <f t="shared" si="15"/>
        <v>515.16</v>
      </c>
      <c r="H141" s="29"/>
      <c r="I141" s="29"/>
    </row>
    <row r="142" spans="1:9" ht="38.25" x14ac:dyDescent="0.2">
      <c r="A142" s="27" t="s">
        <v>218</v>
      </c>
      <c r="B142" s="27" t="s">
        <v>219</v>
      </c>
      <c r="C142" s="27" t="s">
        <v>220</v>
      </c>
      <c r="D142" s="27" t="s">
        <v>29</v>
      </c>
      <c r="E142" s="30">
        <f>'[1]Справ 2017'!B3</f>
        <v>136.72</v>
      </c>
      <c r="F142" s="28">
        <v>2.25</v>
      </c>
      <c r="G142" s="29">
        <f t="shared" si="15"/>
        <v>307.62</v>
      </c>
      <c r="H142" s="29">
        <f>(G142+G143)*'[1]Справ 2017'!B24</f>
        <v>1543.8501540000002</v>
      </c>
      <c r="I142" s="29">
        <f>H142*1.25</f>
        <v>1929.8126925000001</v>
      </c>
    </row>
    <row r="143" spans="1:9" x14ac:dyDescent="0.2">
      <c r="A143" s="27"/>
      <c r="B143" s="34"/>
      <c r="C143" s="34"/>
      <c r="D143" s="27" t="s">
        <v>85</v>
      </c>
      <c r="E143" s="30">
        <f>'[1]Справ 2017'!B5</f>
        <v>171.72</v>
      </c>
      <c r="F143" s="28">
        <v>2.25</v>
      </c>
      <c r="G143" s="29">
        <f t="shared" si="15"/>
        <v>386.37</v>
      </c>
      <c r="H143" s="29"/>
      <c r="I143" s="29"/>
    </row>
    <row r="144" spans="1:9" x14ac:dyDescent="0.2">
      <c r="A144" s="27"/>
      <c r="B144" s="27" t="s">
        <v>221</v>
      </c>
      <c r="C144" s="27" t="s">
        <v>222</v>
      </c>
      <c r="D144" s="27" t="s">
        <v>29</v>
      </c>
      <c r="E144" s="30">
        <f>'[1]Справ 2017'!B3</f>
        <v>136.72</v>
      </c>
      <c r="F144" s="28">
        <v>0.44</v>
      </c>
      <c r="G144" s="29">
        <f t="shared" si="15"/>
        <v>60.156799999999997</v>
      </c>
      <c r="H144" s="29">
        <f>G144*'[1]Справ 2017'!B24</f>
        <v>133.82481727999999</v>
      </c>
      <c r="I144" s="29">
        <f>H144*1.25</f>
        <v>167.28102159999997</v>
      </c>
    </row>
    <row r="145" spans="1:9" ht="25.5" x14ac:dyDescent="0.2">
      <c r="A145" s="27" t="s">
        <v>223</v>
      </c>
      <c r="B145" s="27" t="s">
        <v>224</v>
      </c>
      <c r="C145" s="69" t="s">
        <v>54</v>
      </c>
      <c r="D145" s="27" t="s">
        <v>29</v>
      </c>
      <c r="E145" s="30">
        <f>'[1]Справ 2017'!B3</f>
        <v>136.72</v>
      </c>
      <c r="F145" s="28">
        <v>0.35</v>
      </c>
      <c r="G145" s="29">
        <f t="shared" si="15"/>
        <v>47.851999999999997</v>
      </c>
      <c r="H145" s="29">
        <f>(G145+G146)*'[1]Справ 2017'!B24</f>
        <v>225.68010849999999</v>
      </c>
      <c r="I145" s="29">
        <f>H145*1.25</f>
        <v>282.10013562500001</v>
      </c>
    </row>
    <row r="146" spans="1:9" x14ac:dyDescent="0.2">
      <c r="A146" s="27"/>
      <c r="B146" s="34"/>
      <c r="C146" s="69"/>
      <c r="D146" s="27" t="s">
        <v>52</v>
      </c>
      <c r="E146" s="30">
        <f>'[1]Справ 2017'!B4</f>
        <v>153.13</v>
      </c>
      <c r="F146" s="28">
        <v>0.35</v>
      </c>
      <c r="G146" s="29">
        <f t="shared" si="15"/>
        <v>53.595499999999994</v>
      </c>
      <c r="H146" s="29"/>
      <c r="I146" s="29"/>
    </row>
    <row r="147" spans="1:9" x14ac:dyDescent="0.2">
      <c r="A147" s="27"/>
      <c r="B147" s="27" t="s">
        <v>225</v>
      </c>
      <c r="C147" s="69"/>
      <c r="D147" s="27" t="s">
        <v>29</v>
      </c>
      <c r="E147" s="30">
        <f>'[1]Справ 2017'!B3</f>
        <v>136.72</v>
      </c>
      <c r="F147" s="28">
        <v>0.4</v>
      </c>
      <c r="G147" s="29">
        <f t="shared" si="15"/>
        <v>54.688000000000002</v>
      </c>
      <c r="H147" s="29">
        <f>(G147+G148)*'[1]Справ 2017'!B24</f>
        <v>257.92012399999999</v>
      </c>
      <c r="I147" s="29">
        <f>H147*1.25</f>
        <v>322.40015499999998</v>
      </c>
    </row>
    <row r="148" spans="1:9" x14ac:dyDescent="0.2">
      <c r="A148" s="27"/>
      <c r="B148" s="27"/>
      <c r="C148" s="69"/>
      <c r="D148" s="27" t="s">
        <v>52</v>
      </c>
      <c r="E148" s="30">
        <f>'[1]Справ 2017'!B4</f>
        <v>153.13</v>
      </c>
      <c r="F148" s="28">
        <v>0.4</v>
      </c>
      <c r="G148" s="29">
        <f t="shared" si="15"/>
        <v>61.252000000000002</v>
      </c>
      <c r="H148" s="29"/>
      <c r="I148" s="29"/>
    </row>
    <row r="149" spans="1:9" x14ac:dyDescent="0.2">
      <c r="A149" s="27" t="s">
        <v>226</v>
      </c>
      <c r="B149" s="69" t="s">
        <v>227</v>
      </c>
      <c r="C149" s="69" t="s">
        <v>58</v>
      </c>
      <c r="D149" s="27" t="s">
        <v>29</v>
      </c>
      <c r="E149" s="30">
        <f>'[1]Справ 2017'!B3</f>
        <v>136.72</v>
      </c>
      <c r="F149" s="28">
        <v>0.39</v>
      </c>
      <c r="G149" s="29">
        <f t="shared" si="15"/>
        <v>53.320799999999998</v>
      </c>
      <c r="H149" s="29">
        <f>(G149+G150)*'[1]Справ 2017'!B24</f>
        <v>254.87865088000001</v>
      </c>
      <c r="I149" s="29">
        <f>H149*1.25</f>
        <v>318.59831359999998</v>
      </c>
    </row>
    <row r="150" spans="1:9" x14ac:dyDescent="0.2">
      <c r="A150" s="69"/>
      <c r="B150" s="69"/>
      <c r="C150" s="69"/>
      <c r="D150" s="27" t="s">
        <v>52</v>
      </c>
      <c r="E150" s="30">
        <f>'[1]Справ 2017'!B4</f>
        <v>153.13</v>
      </c>
      <c r="F150" s="28">
        <v>0.4</v>
      </c>
      <c r="G150" s="29">
        <f t="shared" si="15"/>
        <v>61.252000000000002</v>
      </c>
      <c r="H150" s="29"/>
      <c r="I150" s="29"/>
    </row>
    <row r="151" spans="1:9" x14ac:dyDescent="0.2">
      <c r="A151" s="69"/>
      <c r="B151" s="69" t="s">
        <v>228</v>
      </c>
      <c r="C151" s="69" t="s">
        <v>58</v>
      </c>
      <c r="D151" s="27" t="s">
        <v>29</v>
      </c>
      <c r="E151" s="30">
        <f>'[1]Справ 2017'!B3</f>
        <v>136.72</v>
      </c>
      <c r="F151" s="28">
        <v>0.43</v>
      </c>
      <c r="G151" s="29">
        <f t="shared" si="15"/>
        <v>58.7896</v>
      </c>
      <c r="H151" s="29">
        <f>(G151+G152)*'[1]Справ 2017'!B24</f>
        <v>280.67066327999999</v>
      </c>
      <c r="I151" s="29">
        <f>H151*1.25</f>
        <v>350.83832910000001</v>
      </c>
    </row>
    <row r="152" spans="1:9" x14ac:dyDescent="0.2">
      <c r="A152" s="69"/>
      <c r="B152" s="69"/>
      <c r="C152" s="69"/>
      <c r="D152" s="27" t="s">
        <v>52</v>
      </c>
      <c r="E152" s="30">
        <f>'[1]Справ 2017'!B4</f>
        <v>153.13</v>
      </c>
      <c r="F152" s="28">
        <v>0.44</v>
      </c>
      <c r="G152" s="29">
        <f t="shared" si="15"/>
        <v>67.377200000000002</v>
      </c>
      <c r="H152" s="29"/>
      <c r="I152" s="29"/>
    </row>
    <row r="153" spans="1:9" x14ac:dyDescent="0.2">
      <c r="A153" s="69"/>
      <c r="B153" s="69" t="s">
        <v>229</v>
      </c>
      <c r="C153" s="69" t="s">
        <v>58</v>
      </c>
      <c r="D153" s="27" t="s">
        <v>29</v>
      </c>
      <c r="E153" s="30">
        <f>'[1]Справ 2017'!B3</f>
        <v>136.72</v>
      </c>
      <c r="F153" s="28">
        <v>0.47</v>
      </c>
      <c r="G153" s="29">
        <f t="shared" si="15"/>
        <v>64.258399999999995</v>
      </c>
      <c r="H153" s="29">
        <f>(G153+G154)*'[1]Справ 2017'!B24</f>
        <v>303.05614569999995</v>
      </c>
      <c r="I153" s="29">
        <f>H153*1.25</f>
        <v>378.82018212499992</v>
      </c>
    </row>
    <row r="154" spans="1:9" x14ac:dyDescent="0.2">
      <c r="A154" s="69"/>
      <c r="B154" s="69"/>
      <c r="C154" s="69"/>
      <c r="D154" s="27" t="s">
        <v>52</v>
      </c>
      <c r="E154" s="30">
        <f>'[1]Справ 2017'!B4</f>
        <v>153.13</v>
      </c>
      <c r="F154" s="28">
        <v>0.47</v>
      </c>
      <c r="G154" s="29">
        <f t="shared" si="15"/>
        <v>71.971099999999993</v>
      </c>
      <c r="H154" s="29"/>
      <c r="I154" s="29"/>
    </row>
    <row r="155" spans="1:9" x14ac:dyDescent="0.2">
      <c r="A155" s="27" t="s">
        <v>230</v>
      </c>
      <c r="B155" s="27" t="s">
        <v>231</v>
      </c>
      <c r="C155" s="69" t="s">
        <v>232</v>
      </c>
      <c r="D155" s="27" t="s">
        <v>29</v>
      </c>
      <c r="E155" s="30">
        <f>'[1]Справ 2017'!B3</f>
        <v>136.72</v>
      </c>
      <c r="F155" s="28">
        <v>2.11</v>
      </c>
      <c r="G155" s="29">
        <f t="shared" si="15"/>
        <v>288.47919999999999</v>
      </c>
      <c r="H155" s="29">
        <f>(G155+G156)*'[1]Справ 2017'!B24</f>
        <v>1360.5286541</v>
      </c>
      <c r="I155" s="29">
        <f>H155*1.25</f>
        <v>1700.6608176250002</v>
      </c>
    </row>
    <row r="156" spans="1:9" x14ac:dyDescent="0.2">
      <c r="A156" s="69"/>
      <c r="B156" s="27" t="s">
        <v>233</v>
      </c>
      <c r="C156" s="69"/>
      <c r="D156" s="27" t="s">
        <v>52</v>
      </c>
      <c r="E156" s="30">
        <f>'[1]Справ 2017'!B4</f>
        <v>153.13</v>
      </c>
      <c r="F156" s="28">
        <v>2.11</v>
      </c>
      <c r="G156" s="29">
        <f t="shared" si="15"/>
        <v>323.10429999999997</v>
      </c>
      <c r="H156" s="29"/>
      <c r="I156" s="29"/>
    </row>
    <row r="157" spans="1:9" x14ac:dyDescent="0.2">
      <c r="A157" s="69"/>
      <c r="B157" s="76" t="s">
        <v>234</v>
      </c>
      <c r="C157" s="69" t="s">
        <v>232</v>
      </c>
      <c r="D157" s="27" t="s">
        <v>29</v>
      </c>
      <c r="E157" s="30">
        <f>'[1]Справ 2017'!B3</f>
        <v>136.72</v>
      </c>
      <c r="F157" s="28">
        <v>2.34</v>
      </c>
      <c r="G157" s="29">
        <f t="shared" si="15"/>
        <v>319.9248</v>
      </c>
      <c r="H157" s="29">
        <f>(G157+G158)*'[1]Справ 2017'!B24</f>
        <v>1512.23925538</v>
      </c>
      <c r="I157" s="29">
        <f>H157*1.25</f>
        <v>1890.299069225</v>
      </c>
    </row>
    <row r="158" spans="1:9" x14ac:dyDescent="0.2">
      <c r="A158" s="69"/>
      <c r="B158" s="76"/>
      <c r="C158" s="69"/>
      <c r="D158" s="27" t="s">
        <v>52</v>
      </c>
      <c r="E158" s="30">
        <f>'[1]Справ 2017'!B4</f>
        <v>153.13</v>
      </c>
      <c r="F158" s="28">
        <v>2.35</v>
      </c>
      <c r="G158" s="29">
        <f t="shared" si="15"/>
        <v>359.85550000000001</v>
      </c>
      <c r="H158" s="29"/>
      <c r="I158" s="29"/>
    </row>
    <row r="159" spans="1:9" x14ac:dyDescent="0.2">
      <c r="A159" s="69"/>
      <c r="B159" s="76" t="s">
        <v>235</v>
      </c>
      <c r="C159" s="69" t="s">
        <v>232</v>
      </c>
      <c r="D159" s="27" t="s">
        <v>29</v>
      </c>
      <c r="E159" s="30">
        <f>'[1]Справ 2017'!B3</f>
        <v>136.72</v>
      </c>
      <c r="F159" s="28">
        <v>3.66</v>
      </c>
      <c r="G159" s="29">
        <f t="shared" si="15"/>
        <v>500.39519999999999</v>
      </c>
      <c r="H159" s="29">
        <f>(G159+G160)*'[1]Справ 2017'!B24</f>
        <v>2359.9691346</v>
      </c>
      <c r="I159" s="29">
        <f>H159*1.25</f>
        <v>2949.96141825</v>
      </c>
    </row>
    <row r="160" spans="1:9" x14ac:dyDescent="0.2">
      <c r="A160" s="69"/>
      <c r="B160" s="76"/>
      <c r="C160" s="69"/>
      <c r="D160" s="27" t="s">
        <v>52</v>
      </c>
      <c r="E160" s="30">
        <f>'[1]Справ 2017'!B4</f>
        <v>153.13</v>
      </c>
      <c r="F160" s="28">
        <v>3.66</v>
      </c>
      <c r="G160" s="29">
        <f t="shared" si="15"/>
        <v>560.45579999999995</v>
      </c>
      <c r="H160" s="29"/>
      <c r="I160" s="29"/>
    </row>
    <row r="161" spans="1:9" x14ac:dyDescent="0.2">
      <c r="A161" s="69"/>
      <c r="B161" s="76" t="s">
        <v>236</v>
      </c>
      <c r="C161" s="69" t="s">
        <v>232</v>
      </c>
      <c r="D161" s="27" t="s">
        <v>29</v>
      </c>
      <c r="E161" s="30">
        <f>'[1]Справ 2017'!B3</f>
        <v>136.72</v>
      </c>
      <c r="F161" s="28">
        <v>4.83</v>
      </c>
      <c r="G161" s="29">
        <f t="shared" si="15"/>
        <v>660.35760000000005</v>
      </c>
      <c r="H161" s="29">
        <f>(G161+G162)*'[1]Справ 2017'!B24</f>
        <v>3114.3854973000002</v>
      </c>
      <c r="I161" s="29">
        <f>H161*1.25</f>
        <v>3892.9818716250002</v>
      </c>
    </row>
    <row r="162" spans="1:9" x14ac:dyDescent="0.2">
      <c r="A162" s="69"/>
      <c r="B162" s="76"/>
      <c r="C162" s="69"/>
      <c r="D162" s="27" t="s">
        <v>52</v>
      </c>
      <c r="E162" s="30">
        <f>'[1]Справ 2017'!B4</f>
        <v>153.13</v>
      </c>
      <c r="F162" s="28">
        <v>4.83</v>
      </c>
      <c r="G162" s="29">
        <f t="shared" si="15"/>
        <v>739.61789999999996</v>
      </c>
      <c r="H162" s="29"/>
      <c r="I162" s="29"/>
    </row>
    <row r="163" spans="1:9" x14ac:dyDescent="0.2">
      <c r="A163" s="69"/>
      <c r="B163" s="76" t="s">
        <v>237</v>
      </c>
      <c r="C163" s="69" t="s">
        <v>232</v>
      </c>
      <c r="D163" s="27" t="s">
        <v>29</v>
      </c>
      <c r="E163" s="30">
        <f>'[1]Справ 2017'!B3</f>
        <v>136.72</v>
      </c>
      <c r="F163" s="28">
        <v>5.91</v>
      </c>
      <c r="G163" s="29">
        <f t="shared" si="15"/>
        <v>808.01520000000005</v>
      </c>
      <c r="H163" s="29">
        <f>(G163+G164)*'[1]Справ 2017'!B24</f>
        <v>3810.7698321000003</v>
      </c>
      <c r="I163" s="29">
        <f>H163*1.25</f>
        <v>4763.4622901250004</v>
      </c>
    </row>
    <row r="164" spans="1:9" x14ac:dyDescent="0.2">
      <c r="A164" s="69"/>
      <c r="B164" s="76"/>
      <c r="C164" s="69"/>
      <c r="D164" s="27" t="s">
        <v>52</v>
      </c>
      <c r="E164" s="30">
        <f>'[1]Справ 2017'!B4</f>
        <v>153.13</v>
      </c>
      <c r="F164" s="28">
        <v>5.91</v>
      </c>
      <c r="G164" s="29">
        <f t="shared" si="15"/>
        <v>904.99829999999997</v>
      </c>
      <c r="H164" s="29"/>
      <c r="I164" s="29"/>
    </row>
    <row r="165" spans="1:9" x14ac:dyDescent="0.2">
      <c r="A165" s="69"/>
      <c r="B165" s="76" t="s">
        <v>238</v>
      </c>
      <c r="C165" s="69" t="s">
        <v>232</v>
      </c>
      <c r="D165" s="27" t="s">
        <v>29</v>
      </c>
      <c r="E165" s="30">
        <f>'[1]Справ 2017'!B3</f>
        <v>136.72</v>
      </c>
      <c r="F165" s="28">
        <v>7.27</v>
      </c>
      <c r="G165" s="29">
        <f t="shared" si="15"/>
        <v>993.95439999999996</v>
      </c>
      <c r="H165" s="29">
        <f>(G165+G166)*'[1]Справ 2017'!B24</f>
        <v>4687.6982537000004</v>
      </c>
      <c r="I165" s="29">
        <f>H165*1.25</f>
        <v>5859.6228171250004</v>
      </c>
    </row>
    <row r="166" spans="1:9" x14ac:dyDescent="0.2">
      <c r="A166" s="69"/>
      <c r="B166" s="76"/>
      <c r="C166" s="69"/>
      <c r="D166" s="27" t="s">
        <v>52</v>
      </c>
      <c r="E166" s="30">
        <f>'[1]Справ 2017'!B4</f>
        <v>153.13</v>
      </c>
      <c r="F166" s="28">
        <v>7.27</v>
      </c>
      <c r="G166" s="29">
        <f t="shared" si="15"/>
        <v>1113.2550999999999</v>
      </c>
      <c r="H166" s="29"/>
      <c r="I166" s="29"/>
    </row>
    <row r="167" spans="1:9" x14ac:dyDescent="0.2">
      <c r="A167" s="75" t="s">
        <v>239</v>
      </c>
      <c r="B167" s="69" t="s">
        <v>240</v>
      </c>
      <c r="C167" s="69" t="s">
        <v>241</v>
      </c>
      <c r="D167" s="27" t="s">
        <v>242</v>
      </c>
      <c r="E167" s="30">
        <f>'[1]Справ 2017'!B3</f>
        <v>136.72</v>
      </c>
      <c r="F167" s="28">
        <v>0.72</v>
      </c>
      <c r="G167" s="29">
        <f t="shared" si="15"/>
        <v>98.438400000000001</v>
      </c>
      <c r="H167" s="29">
        <f>(G167+G168)*'[1]Справ 2017'!B24</f>
        <v>464.25622320000002</v>
      </c>
      <c r="I167" s="29">
        <f>H167*1.25</f>
        <v>580.32027900000003</v>
      </c>
    </row>
    <row r="168" spans="1:9" ht="24" customHeight="1" x14ac:dyDescent="0.2">
      <c r="A168" s="75"/>
      <c r="B168" s="69"/>
      <c r="C168" s="69"/>
      <c r="D168" s="27" t="s">
        <v>243</v>
      </c>
      <c r="E168" s="30">
        <f>'[1]Справ 2017'!B4</f>
        <v>153.13</v>
      </c>
      <c r="F168" s="28">
        <v>0.72</v>
      </c>
      <c r="G168" s="29">
        <f t="shared" si="15"/>
        <v>110.25359999999999</v>
      </c>
      <c r="H168" s="29"/>
      <c r="I168" s="29"/>
    </row>
    <row r="169" spans="1:9" ht="30" customHeight="1" x14ac:dyDescent="0.2">
      <c r="A169" s="47" t="s">
        <v>244</v>
      </c>
      <c r="B169" s="23" t="s">
        <v>245</v>
      </c>
      <c r="C169" s="23" t="s">
        <v>186</v>
      </c>
      <c r="D169" s="23" t="s">
        <v>52</v>
      </c>
      <c r="E169" s="24">
        <f>'[1]Справ 2017'!B4</f>
        <v>153.13</v>
      </c>
      <c r="F169" s="25">
        <v>2.5499999999999998</v>
      </c>
      <c r="G169" s="26">
        <f>F169*E169</f>
        <v>390.48149999999998</v>
      </c>
      <c r="H169" s="26">
        <f>(G169+G170)*'[1]Справ 2017'!$B$24</f>
        <v>1842.7863405000001</v>
      </c>
      <c r="I169" s="26">
        <f>H169*1.25</f>
        <v>2303.482925625</v>
      </c>
    </row>
    <row r="170" spans="1:9" ht="25.5" x14ac:dyDescent="0.2">
      <c r="A170" s="27"/>
      <c r="B170" s="27" t="s">
        <v>246</v>
      </c>
      <c r="C170" s="27"/>
      <c r="D170" s="27" t="s">
        <v>85</v>
      </c>
      <c r="E170" s="30">
        <f>'[1]Справ 2017'!B5</f>
        <v>171.72</v>
      </c>
      <c r="F170" s="28">
        <v>2.5499999999999998</v>
      </c>
      <c r="G170" s="29">
        <f>F170*E170</f>
        <v>437.88599999999997</v>
      </c>
      <c r="H170" s="29"/>
      <c r="I170" s="29"/>
    </row>
    <row r="171" spans="1:9" ht="29.25" customHeight="1" x14ac:dyDescent="0.2">
      <c r="A171" s="75" t="s">
        <v>247</v>
      </c>
      <c r="B171" s="27" t="s">
        <v>248</v>
      </c>
      <c r="C171" s="69" t="s">
        <v>186</v>
      </c>
      <c r="D171" s="27" t="s">
        <v>52</v>
      </c>
      <c r="E171" s="30">
        <f>'[1]Справ 2017'!B4</f>
        <v>153.13</v>
      </c>
      <c r="F171" s="28">
        <v>4.24</v>
      </c>
      <c r="G171" s="29">
        <f>F171*E171</f>
        <v>649.27120000000002</v>
      </c>
      <c r="H171" s="26">
        <f>(G171+G172)*'[1]Справ 2017'!$B$24</f>
        <v>3064.0839544</v>
      </c>
      <c r="I171" s="29">
        <f>H171*1.25</f>
        <v>3830.1049430000003</v>
      </c>
    </row>
    <row r="172" spans="1:9" ht="25.5" x14ac:dyDescent="0.2">
      <c r="A172" s="75"/>
      <c r="B172" s="27" t="s">
        <v>246</v>
      </c>
      <c r="C172" s="69"/>
      <c r="D172" s="27" t="s">
        <v>85</v>
      </c>
      <c r="E172" s="30">
        <f>'[1]Справ 2017'!B5</f>
        <v>171.72</v>
      </c>
      <c r="F172" s="28">
        <v>4.24</v>
      </c>
      <c r="G172" s="29">
        <f>F172*E172</f>
        <v>728.09280000000001</v>
      </c>
      <c r="H172" s="29"/>
      <c r="I172" s="29"/>
    </row>
    <row r="173" spans="1:9" x14ac:dyDescent="0.2">
      <c r="A173" s="75" t="s">
        <v>249</v>
      </c>
      <c r="B173" s="69" t="s">
        <v>250</v>
      </c>
      <c r="C173" s="69" t="s">
        <v>251</v>
      </c>
      <c r="D173" s="27" t="s">
        <v>52</v>
      </c>
      <c r="E173" s="30">
        <f>'[1]Справ 2017'!B4</f>
        <v>153.13</v>
      </c>
      <c r="F173" s="28">
        <v>6</v>
      </c>
      <c r="G173" s="29">
        <f t="shared" ref="G173:G188" si="16">F173*E173</f>
        <v>918.78</v>
      </c>
      <c r="H173" s="26">
        <f>(G173+G174)*'[1]Справ 2017'!$B$24</f>
        <v>4335.9678599999997</v>
      </c>
      <c r="I173" s="29">
        <f>H173*1.25</f>
        <v>5419.9598249999999</v>
      </c>
    </row>
    <row r="174" spans="1:9" x14ac:dyDescent="0.2">
      <c r="A174" s="75"/>
      <c r="B174" s="69"/>
      <c r="C174" s="69"/>
      <c r="D174" s="27" t="s">
        <v>85</v>
      </c>
      <c r="E174" s="30">
        <f>'[1]Справ 2017'!B5</f>
        <v>171.72</v>
      </c>
      <c r="F174" s="28">
        <v>6</v>
      </c>
      <c r="G174" s="29">
        <f t="shared" si="16"/>
        <v>1030.32</v>
      </c>
      <c r="H174" s="29"/>
      <c r="I174" s="29"/>
    </row>
    <row r="175" spans="1:9" x14ac:dyDescent="0.2">
      <c r="A175" s="75" t="s">
        <v>252</v>
      </c>
      <c r="B175" s="69" t="s">
        <v>253</v>
      </c>
      <c r="C175" s="69" t="s">
        <v>210</v>
      </c>
      <c r="D175" s="27" t="s">
        <v>52</v>
      </c>
      <c r="E175" s="30">
        <f>'[1]Справ 2017'!B4</f>
        <v>153.13</v>
      </c>
      <c r="F175" s="28">
        <v>6</v>
      </c>
      <c r="G175" s="29">
        <f t="shared" si="16"/>
        <v>918.78</v>
      </c>
      <c r="H175" s="26">
        <f>(G175+G176)*'[1]Справ 2017'!$B$24</f>
        <v>4335.9678599999997</v>
      </c>
      <c r="I175" s="29">
        <f>H175*1.25</f>
        <v>5419.9598249999999</v>
      </c>
    </row>
    <row r="176" spans="1:9" x14ac:dyDescent="0.2">
      <c r="A176" s="75"/>
      <c r="B176" s="69"/>
      <c r="C176" s="69"/>
      <c r="D176" s="27" t="s">
        <v>85</v>
      </c>
      <c r="E176" s="30">
        <f>'[1]Справ 2017'!B5</f>
        <v>171.72</v>
      </c>
      <c r="F176" s="28">
        <v>6</v>
      </c>
      <c r="G176" s="29">
        <f t="shared" si="16"/>
        <v>1030.32</v>
      </c>
      <c r="H176" s="29"/>
      <c r="I176" s="29"/>
    </row>
    <row r="177" spans="1:9" x14ac:dyDescent="0.2">
      <c r="A177" s="69" t="s">
        <v>254</v>
      </c>
      <c r="B177" s="69" t="s">
        <v>255</v>
      </c>
      <c r="C177" s="69" t="s">
        <v>210</v>
      </c>
      <c r="D177" s="27" t="s">
        <v>211</v>
      </c>
      <c r="E177" s="30">
        <f>'[1]Справ 2017'!B4</f>
        <v>153.13</v>
      </c>
      <c r="F177" s="28">
        <v>3</v>
      </c>
      <c r="G177" s="29">
        <f t="shared" si="16"/>
        <v>459.39</v>
      </c>
      <c r="H177" s="26">
        <f>(G177+G178)*'[1]Справ 2017'!$B$24</f>
        <v>2167.9839299999999</v>
      </c>
      <c r="I177" s="29">
        <f>H177*1.25</f>
        <v>2709.9799125</v>
      </c>
    </row>
    <row r="178" spans="1:9" x14ac:dyDescent="0.2">
      <c r="A178" s="69"/>
      <c r="B178" s="69"/>
      <c r="C178" s="69"/>
      <c r="D178" s="27" t="s">
        <v>256</v>
      </c>
      <c r="E178" s="30">
        <f>'[1]Справ 2017'!B5</f>
        <v>171.72</v>
      </c>
      <c r="F178" s="28">
        <v>3</v>
      </c>
      <c r="G178" s="29">
        <f t="shared" si="16"/>
        <v>515.16</v>
      </c>
      <c r="H178" s="29"/>
      <c r="I178" s="29"/>
    </row>
    <row r="179" spans="1:9" x14ac:dyDescent="0.2">
      <c r="A179" s="69" t="s">
        <v>257</v>
      </c>
      <c r="B179" s="69" t="s">
        <v>258</v>
      </c>
      <c r="C179" s="69" t="s">
        <v>210</v>
      </c>
      <c r="D179" s="27" t="s">
        <v>211</v>
      </c>
      <c r="E179" s="30">
        <f>'[1]Справ 2017'!B4</f>
        <v>153.13</v>
      </c>
      <c r="F179" s="28">
        <v>6</v>
      </c>
      <c r="G179" s="29">
        <f t="shared" si="16"/>
        <v>918.78</v>
      </c>
      <c r="H179" s="26">
        <f>(G179+G180)*'[1]Справ 2017'!$B$24</f>
        <v>4335.9678599999997</v>
      </c>
      <c r="I179" s="29">
        <f>H179*1.25</f>
        <v>5419.9598249999999</v>
      </c>
    </row>
    <row r="180" spans="1:9" x14ac:dyDescent="0.2">
      <c r="A180" s="69"/>
      <c r="B180" s="69"/>
      <c r="C180" s="69"/>
      <c r="D180" s="27" t="s">
        <v>256</v>
      </c>
      <c r="E180" s="30">
        <f>'[1]Справ 2017'!B5</f>
        <v>171.72</v>
      </c>
      <c r="F180" s="28">
        <v>6</v>
      </c>
      <c r="G180" s="29">
        <f t="shared" si="16"/>
        <v>1030.32</v>
      </c>
      <c r="H180" s="29"/>
      <c r="I180" s="29"/>
    </row>
    <row r="181" spans="1:9" x14ac:dyDescent="0.2">
      <c r="A181" s="69" t="s">
        <v>259</v>
      </c>
      <c r="B181" s="69" t="s">
        <v>260</v>
      </c>
      <c r="C181" s="69" t="s">
        <v>210</v>
      </c>
      <c r="D181" s="27" t="s">
        <v>211</v>
      </c>
      <c r="E181" s="30">
        <f>'[1]Справ 2017'!B4</f>
        <v>153.13</v>
      </c>
      <c r="F181" s="28">
        <v>4.5</v>
      </c>
      <c r="G181" s="29">
        <f t="shared" si="16"/>
        <v>689.08500000000004</v>
      </c>
      <c r="H181" s="26">
        <f>(G181+G182)*'[1]Справ 2017'!$B$24</f>
        <v>3251.9758950000005</v>
      </c>
      <c r="I181" s="29">
        <f>H181*1.25</f>
        <v>4064.9698687500004</v>
      </c>
    </row>
    <row r="182" spans="1:9" x14ac:dyDescent="0.2">
      <c r="A182" s="69"/>
      <c r="B182" s="69"/>
      <c r="C182" s="69"/>
      <c r="D182" s="27" t="s">
        <v>256</v>
      </c>
      <c r="E182" s="30">
        <f>'[1]Справ 2017'!B5</f>
        <v>171.72</v>
      </c>
      <c r="F182" s="28">
        <v>4.5</v>
      </c>
      <c r="G182" s="29">
        <f t="shared" si="16"/>
        <v>772.74</v>
      </c>
      <c r="H182" s="29"/>
      <c r="I182" s="29"/>
    </row>
    <row r="183" spans="1:9" x14ac:dyDescent="0.2">
      <c r="A183" s="27" t="s">
        <v>261</v>
      </c>
      <c r="B183" s="27" t="s">
        <v>262</v>
      </c>
      <c r="C183" s="27" t="s">
        <v>263</v>
      </c>
      <c r="D183" s="27" t="s">
        <v>52</v>
      </c>
      <c r="E183" s="30">
        <f>'[1]Справ 2017'!B4</f>
        <v>153.13</v>
      </c>
      <c r="F183" s="28">
        <v>3.96</v>
      </c>
      <c r="G183" s="29">
        <f t="shared" si="16"/>
        <v>606.39480000000003</v>
      </c>
      <c r="H183" s="26">
        <f>G183*'[1]Справ 2017'!$B$24</f>
        <v>1348.9858720800003</v>
      </c>
      <c r="I183" s="29">
        <f t="shared" ref="I183:I188" si="17">H183*1.25</f>
        <v>1686.2323401000003</v>
      </c>
    </row>
    <row r="184" spans="1:9" x14ac:dyDescent="0.2">
      <c r="A184" s="27"/>
      <c r="B184" s="27" t="s">
        <v>264</v>
      </c>
      <c r="C184" s="27" t="s">
        <v>263</v>
      </c>
      <c r="D184" s="27" t="s">
        <v>52</v>
      </c>
      <c r="E184" s="30">
        <f>'[1]Справ 2017'!B4</f>
        <v>153.13</v>
      </c>
      <c r="F184" s="28">
        <v>5.48</v>
      </c>
      <c r="G184" s="29">
        <f t="shared" si="16"/>
        <v>839.15240000000006</v>
      </c>
      <c r="H184" s="26">
        <f>G184*'[1]Справ 2017'!$B$24</f>
        <v>1866.7784290400002</v>
      </c>
      <c r="I184" s="29">
        <f t="shared" si="17"/>
        <v>2333.4730363000003</v>
      </c>
    </row>
    <row r="185" spans="1:9" x14ac:dyDescent="0.2">
      <c r="A185" s="27"/>
      <c r="B185" s="27" t="s">
        <v>265</v>
      </c>
      <c r="C185" s="27" t="s">
        <v>263</v>
      </c>
      <c r="D185" s="27" t="s">
        <v>52</v>
      </c>
      <c r="E185" s="30">
        <f>'[1]Справ 2017'!B4</f>
        <v>153.13</v>
      </c>
      <c r="F185" s="28">
        <v>7.66</v>
      </c>
      <c r="G185" s="29">
        <f t="shared" si="16"/>
        <v>1172.9757999999999</v>
      </c>
      <c r="H185" s="26">
        <f>G185*'[1]Справ 2017'!$B$24</f>
        <v>2609.4019646800002</v>
      </c>
      <c r="I185" s="29">
        <f t="shared" si="17"/>
        <v>3261.7524558500004</v>
      </c>
    </row>
    <row r="186" spans="1:9" x14ac:dyDescent="0.2">
      <c r="A186" s="27"/>
      <c r="B186" s="27" t="s">
        <v>266</v>
      </c>
      <c r="C186" s="27" t="s">
        <v>263</v>
      </c>
      <c r="D186" s="27" t="s">
        <v>52</v>
      </c>
      <c r="E186" s="30">
        <f>'[1]Справ 2017'!B4</f>
        <v>153.13</v>
      </c>
      <c r="F186" s="28">
        <v>8.9700000000000006</v>
      </c>
      <c r="G186" s="29">
        <f t="shared" si="16"/>
        <v>1373.5761</v>
      </c>
      <c r="H186" s="26">
        <f>G186*'[1]Справ 2017'!$B$24</f>
        <v>3055.6573920600003</v>
      </c>
      <c r="I186" s="29">
        <f t="shared" si="17"/>
        <v>3819.5717400750004</v>
      </c>
    </row>
    <row r="187" spans="1:9" x14ac:dyDescent="0.2">
      <c r="A187" s="27"/>
      <c r="B187" s="27" t="s">
        <v>267</v>
      </c>
      <c r="C187" s="27" t="s">
        <v>263</v>
      </c>
      <c r="D187" s="27" t="s">
        <v>52</v>
      </c>
      <c r="E187" s="30">
        <f>'[1]Справ 2017'!B4</f>
        <v>153.13</v>
      </c>
      <c r="F187" s="28">
        <v>11.8</v>
      </c>
      <c r="G187" s="29">
        <f t="shared" si="16"/>
        <v>1806.934</v>
      </c>
      <c r="H187" s="26">
        <f>G187*'[1]Справ 2017'!$B$24</f>
        <v>4019.7053764000002</v>
      </c>
      <c r="I187" s="29">
        <f t="shared" si="17"/>
        <v>5024.6317205000005</v>
      </c>
    </row>
    <row r="188" spans="1:9" x14ac:dyDescent="0.2">
      <c r="A188" s="27"/>
      <c r="B188" s="27" t="s">
        <v>268</v>
      </c>
      <c r="C188" s="27" t="s">
        <v>263</v>
      </c>
      <c r="D188" s="27" t="s">
        <v>52</v>
      </c>
      <c r="E188" s="30">
        <f>'[1]Справ 2017'!B4</f>
        <v>153.13</v>
      </c>
      <c r="F188" s="28">
        <v>13.4</v>
      </c>
      <c r="G188" s="29">
        <f t="shared" si="16"/>
        <v>2051.942</v>
      </c>
      <c r="H188" s="26">
        <f>G188*'[1]Справ 2017'!$B$24</f>
        <v>4564.7501732000001</v>
      </c>
      <c r="I188" s="29">
        <f t="shared" si="17"/>
        <v>5705.9377165000005</v>
      </c>
    </row>
    <row r="189" spans="1:9" x14ac:dyDescent="0.2">
      <c r="A189" s="34" t="s">
        <v>269</v>
      </c>
      <c r="B189" s="34" t="s">
        <v>270</v>
      </c>
      <c r="C189" s="48" t="s">
        <v>82</v>
      </c>
      <c r="D189" s="34" t="s">
        <v>118</v>
      </c>
      <c r="E189" s="32">
        <f>'[1]Справ 2017'!B3</f>
        <v>136.72</v>
      </c>
      <c r="F189" s="28">
        <v>0.74</v>
      </c>
      <c r="G189" s="29">
        <f>F189*E189</f>
        <v>101.1728</v>
      </c>
      <c r="H189" s="29">
        <f>G189*'[1]Справ 2017'!B24</f>
        <v>225.06901088000001</v>
      </c>
      <c r="I189" s="29">
        <f>H189*1.25</f>
        <v>281.3362636</v>
      </c>
    </row>
    <row r="190" spans="1:9" x14ac:dyDescent="0.2">
      <c r="A190" s="49" t="s">
        <v>271</v>
      </c>
      <c r="B190" s="34" t="s">
        <v>272</v>
      </c>
      <c r="C190" s="48" t="s">
        <v>82</v>
      </c>
      <c r="D190" s="34" t="s">
        <v>118</v>
      </c>
      <c r="E190" s="42">
        <f>'[1]Справ 2017'!B3</f>
        <v>136.72</v>
      </c>
      <c r="F190" s="28">
        <v>0.86</v>
      </c>
      <c r="G190" s="29">
        <f t="shared" ref="G190:G239" si="18">F190*E190</f>
        <v>117.5792</v>
      </c>
      <c r="H190" s="29">
        <f>G190*'[1]Справ 2017'!B24</f>
        <v>261.56668832000003</v>
      </c>
      <c r="I190" s="29">
        <f t="shared" ref="I190:I210" si="19">H190*1.25</f>
        <v>326.95836040000006</v>
      </c>
    </row>
    <row r="191" spans="1:9" x14ac:dyDescent="0.2">
      <c r="A191" s="34" t="s">
        <v>273</v>
      </c>
      <c r="B191" s="34" t="s">
        <v>274</v>
      </c>
      <c r="C191" s="48" t="s">
        <v>82</v>
      </c>
      <c r="D191" s="34" t="s">
        <v>118</v>
      </c>
      <c r="E191" s="42">
        <f>'[1]Справ 2017'!B3</f>
        <v>136.72</v>
      </c>
      <c r="F191" s="28">
        <v>0.98</v>
      </c>
      <c r="G191" s="29">
        <f t="shared" si="18"/>
        <v>133.98560000000001</v>
      </c>
      <c r="H191" s="29">
        <f>G191*'[1]Справ 2017'!B24</f>
        <v>298.06436576000004</v>
      </c>
      <c r="I191" s="29">
        <f t="shared" si="19"/>
        <v>372.58045720000007</v>
      </c>
    </row>
    <row r="192" spans="1:9" x14ac:dyDescent="0.2">
      <c r="A192" s="34" t="s">
        <v>275</v>
      </c>
      <c r="B192" s="34" t="s">
        <v>276</v>
      </c>
      <c r="C192" s="48" t="s">
        <v>82</v>
      </c>
      <c r="D192" s="34" t="s">
        <v>135</v>
      </c>
      <c r="E192" s="42">
        <f>'[1]Справ 2017'!B5</f>
        <v>171.72</v>
      </c>
      <c r="F192" s="28">
        <v>1.1000000000000001</v>
      </c>
      <c r="G192" s="29">
        <f>F192*E192</f>
        <v>188.89200000000002</v>
      </c>
      <c r="H192" s="29">
        <f>G192*'[1]Справ 2017'!B24</f>
        <v>420.20914320000009</v>
      </c>
      <c r="I192" s="29">
        <f>H192*1.25</f>
        <v>525.26142900000013</v>
      </c>
    </row>
    <row r="193" spans="1:9" x14ac:dyDescent="0.2">
      <c r="A193" s="34" t="s">
        <v>277</v>
      </c>
      <c r="B193" s="34" t="s">
        <v>278</v>
      </c>
      <c r="C193" s="48" t="s">
        <v>82</v>
      </c>
      <c r="D193" s="34" t="s">
        <v>135</v>
      </c>
      <c r="E193" s="42">
        <f>'[1]Справ 2017'!B5</f>
        <v>171.72</v>
      </c>
      <c r="F193" s="28">
        <v>1.22</v>
      </c>
      <c r="G193" s="29">
        <f>F193*E193</f>
        <v>209.4984</v>
      </c>
      <c r="H193" s="29">
        <f>G193*'[1]Справ 2017'!B24</f>
        <v>466.05014064000005</v>
      </c>
      <c r="I193" s="29">
        <f>H193*1.25</f>
        <v>582.56267580000008</v>
      </c>
    </row>
    <row r="194" spans="1:9" x14ac:dyDescent="0.2">
      <c r="A194" s="34" t="s">
        <v>279</v>
      </c>
      <c r="B194" s="34" t="s">
        <v>280</v>
      </c>
      <c r="C194" s="48" t="s">
        <v>82</v>
      </c>
      <c r="D194" s="34" t="s">
        <v>281</v>
      </c>
      <c r="E194" s="42">
        <f>'[1]Справ 2017'!B4</f>
        <v>153.13</v>
      </c>
      <c r="F194" s="28">
        <v>1.3</v>
      </c>
      <c r="G194" s="29">
        <f t="shared" si="18"/>
        <v>199.06899999999999</v>
      </c>
      <c r="H194" s="29">
        <f>G194*'[1]Справ 2017'!B24</f>
        <v>442.8488974</v>
      </c>
      <c r="I194" s="29">
        <f t="shared" si="19"/>
        <v>553.56112174999998</v>
      </c>
    </row>
    <row r="195" spans="1:9" x14ac:dyDescent="0.2">
      <c r="A195" s="49" t="s">
        <v>282</v>
      </c>
      <c r="B195" s="34" t="s">
        <v>283</v>
      </c>
      <c r="C195" s="48" t="s">
        <v>82</v>
      </c>
      <c r="D195" s="34" t="s">
        <v>118</v>
      </c>
      <c r="E195" s="42">
        <f>'[1]Справ 2017'!B3</f>
        <v>136.72</v>
      </c>
      <c r="F195" s="28">
        <v>1.08</v>
      </c>
      <c r="G195" s="29">
        <f t="shared" si="18"/>
        <v>147.6576</v>
      </c>
      <c r="H195" s="29">
        <f>G195*'[1]Справ 2017'!B24</f>
        <v>328.47909696000005</v>
      </c>
      <c r="I195" s="29">
        <f t="shared" si="19"/>
        <v>410.59887120000008</v>
      </c>
    </row>
    <row r="196" spans="1:9" ht="52.5" customHeight="1" x14ac:dyDescent="0.2">
      <c r="A196" s="34" t="s">
        <v>284</v>
      </c>
      <c r="B196" s="50" t="s">
        <v>285</v>
      </c>
      <c r="C196" s="48" t="s">
        <v>82</v>
      </c>
      <c r="D196" s="34" t="s">
        <v>118</v>
      </c>
      <c r="E196" s="42">
        <f>'[1]Справ 2017'!B3</f>
        <v>136.72</v>
      </c>
      <c r="F196" s="28">
        <v>1.712</v>
      </c>
      <c r="G196" s="29">
        <f t="shared" si="18"/>
        <v>234.06464</v>
      </c>
      <c r="H196" s="29">
        <f>G196*'[1]Справ 2017'!B24</f>
        <v>520.70019814400007</v>
      </c>
      <c r="I196" s="29">
        <f t="shared" si="19"/>
        <v>650.87524768000003</v>
      </c>
    </row>
    <row r="197" spans="1:9" x14ac:dyDescent="0.2">
      <c r="A197" s="34" t="s">
        <v>286</v>
      </c>
      <c r="B197" s="50" t="s">
        <v>287</v>
      </c>
      <c r="C197" s="48" t="s">
        <v>82</v>
      </c>
      <c r="D197" s="34" t="s">
        <v>281</v>
      </c>
      <c r="E197" s="42">
        <f>'[1]Справ 2017'!B4</f>
        <v>153.13</v>
      </c>
      <c r="F197" s="28">
        <v>1.24</v>
      </c>
      <c r="G197" s="29">
        <f t="shared" si="18"/>
        <v>189.88120000000001</v>
      </c>
      <c r="H197" s="29">
        <f>G197*'[1]Справ 2017'!B24</f>
        <v>422.40971752000002</v>
      </c>
      <c r="I197" s="29">
        <f t="shared" si="19"/>
        <v>528.01214690000006</v>
      </c>
    </row>
    <row r="198" spans="1:9" x14ac:dyDescent="0.2">
      <c r="A198" s="34" t="s">
        <v>288</v>
      </c>
      <c r="B198" s="34" t="s">
        <v>289</v>
      </c>
      <c r="C198" s="48" t="s">
        <v>82</v>
      </c>
      <c r="D198" s="34" t="s">
        <v>281</v>
      </c>
      <c r="E198" s="42">
        <f>'[1]Справ 2017'!B4</f>
        <v>153.13</v>
      </c>
      <c r="F198" s="28">
        <v>1.39</v>
      </c>
      <c r="G198" s="29">
        <f t="shared" si="18"/>
        <v>212.85069999999999</v>
      </c>
      <c r="H198" s="29">
        <f>G198*'[1]Справ 2017'!B24</f>
        <v>473.50766722000003</v>
      </c>
      <c r="I198" s="29">
        <f t="shared" si="19"/>
        <v>591.88458402500009</v>
      </c>
    </row>
    <row r="199" spans="1:9" x14ac:dyDescent="0.2">
      <c r="A199" s="34" t="s">
        <v>290</v>
      </c>
      <c r="B199" s="34" t="s">
        <v>291</v>
      </c>
      <c r="C199" s="48" t="s">
        <v>82</v>
      </c>
      <c r="D199" s="34" t="s">
        <v>281</v>
      </c>
      <c r="E199" s="42">
        <f>'[1]Справ 2017'!B4</f>
        <v>153.13</v>
      </c>
      <c r="F199" s="28">
        <v>1.74</v>
      </c>
      <c r="G199" s="29">
        <f t="shared" si="18"/>
        <v>266.44619999999998</v>
      </c>
      <c r="H199" s="29">
        <f>G199*'[1]Справ 2017'!B24</f>
        <v>592.73621651999997</v>
      </c>
      <c r="I199" s="29">
        <f t="shared" si="19"/>
        <v>740.92027065000002</v>
      </c>
    </row>
    <row r="200" spans="1:9" x14ac:dyDescent="0.2">
      <c r="A200" s="34" t="s">
        <v>292</v>
      </c>
      <c r="B200" s="34" t="s">
        <v>293</v>
      </c>
      <c r="C200" s="48" t="s">
        <v>82</v>
      </c>
      <c r="D200" s="34" t="s">
        <v>281</v>
      </c>
      <c r="E200" s="42">
        <f>'[1]Справ 2017'!B4</f>
        <v>153.13</v>
      </c>
      <c r="F200" s="28">
        <v>2</v>
      </c>
      <c r="G200" s="29">
        <f t="shared" si="18"/>
        <v>306.26</v>
      </c>
      <c r="H200" s="29">
        <f>G200*'[1]Справ 2017'!B24</f>
        <v>681.30599600000005</v>
      </c>
      <c r="I200" s="29">
        <f t="shared" si="19"/>
        <v>851.63249500000006</v>
      </c>
    </row>
    <row r="201" spans="1:9" x14ac:dyDescent="0.2">
      <c r="A201" s="49" t="s">
        <v>294</v>
      </c>
      <c r="B201" s="34" t="s">
        <v>295</v>
      </c>
      <c r="C201" s="48" t="s">
        <v>82</v>
      </c>
      <c r="D201" s="34" t="s">
        <v>281</v>
      </c>
      <c r="E201" s="42">
        <f>'[1]Справ 2017'!B4</f>
        <v>153.13</v>
      </c>
      <c r="F201" s="28">
        <v>2.4</v>
      </c>
      <c r="G201" s="29">
        <f t="shared" si="18"/>
        <v>367.512</v>
      </c>
      <c r="H201" s="29">
        <f>G201*'[1]Справ 2017'!B24</f>
        <v>817.56719520000001</v>
      </c>
      <c r="I201" s="29">
        <f t="shared" si="19"/>
        <v>1021.9589940000001</v>
      </c>
    </row>
    <row r="202" spans="1:9" x14ac:dyDescent="0.2">
      <c r="A202" s="49" t="s">
        <v>296</v>
      </c>
      <c r="B202" s="51" t="s">
        <v>297</v>
      </c>
      <c r="C202" s="48" t="s">
        <v>82</v>
      </c>
      <c r="D202" s="34" t="s">
        <v>281</v>
      </c>
      <c r="E202" s="42">
        <f>'[1]Справ 2017'!B4</f>
        <v>153.13</v>
      </c>
      <c r="F202" s="28">
        <v>3.6</v>
      </c>
      <c r="G202" s="29">
        <f t="shared" si="18"/>
        <v>551.26800000000003</v>
      </c>
      <c r="H202" s="29">
        <f>G202*'[1]Справ 2017'!B24</f>
        <v>1226.3507928000001</v>
      </c>
      <c r="I202" s="29">
        <f t="shared" si="19"/>
        <v>1532.9384910000001</v>
      </c>
    </row>
    <row r="203" spans="1:9" x14ac:dyDescent="0.2">
      <c r="A203" s="34" t="s">
        <v>298</v>
      </c>
      <c r="B203" s="34" t="s">
        <v>299</v>
      </c>
      <c r="C203" s="48" t="s">
        <v>82</v>
      </c>
      <c r="D203" s="34" t="s">
        <v>281</v>
      </c>
      <c r="E203" s="42">
        <f>'[1]Справ 2017'!B4</f>
        <v>153.13</v>
      </c>
      <c r="F203" s="28">
        <v>1.24</v>
      </c>
      <c r="G203" s="29">
        <f t="shared" si="18"/>
        <v>189.88120000000001</v>
      </c>
      <c r="H203" s="29">
        <f>G203*'[1]Справ 2017'!B24</f>
        <v>422.40971752000002</v>
      </c>
      <c r="I203" s="29">
        <f t="shared" si="19"/>
        <v>528.01214690000006</v>
      </c>
    </row>
    <row r="204" spans="1:9" x14ac:dyDescent="0.2">
      <c r="A204" s="34" t="s">
        <v>298</v>
      </c>
      <c r="B204" s="34" t="s">
        <v>300</v>
      </c>
      <c r="C204" s="48" t="s">
        <v>82</v>
      </c>
      <c r="D204" s="34" t="s">
        <v>281</v>
      </c>
      <c r="E204" s="42">
        <f>'[1]Справ 2017'!B4</f>
        <v>153.13</v>
      </c>
      <c r="F204" s="28">
        <v>1.24</v>
      </c>
      <c r="G204" s="29">
        <f>F204*E204</f>
        <v>189.88120000000001</v>
      </c>
      <c r="H204" s="29">
        <f>G204*'[1]Справ 2017'!B24</f>
        <v>422.40971752000002</v>
      </c>
      <c r="I204" s="29">
        <f>H204*1.25</f>
        <v>528.01214690000006</v>
      </c>
    </row>
    <row r="205" spans="1:9" x14ac:dyDescent="0.2">
      <c r="A205" s="34" t="s">
        <v>298</v>
      </c>
      <c r="B205" s="34" t="s">
        <v>301</v>
      </c>
      <c r="C205" s="48" t="s">
        <v>82</v>
      </c>
      <c r="D205" s="34" t="s">
        <v>302</v>
      </c>
      <c r="E205" s="42">
        <f>'[1]Справ 2017'!B5</f>
        <v>171.72</v>
      </c>
      <c r="F205" s="28">
        <v>2.23</v>
      </c>
      <c r="G205" s="29">
        <f>F205*E205</f>
        <v>382.93560000000002</v>
      </c>
      <c r="H205" s="29">
        <f>G205*'[1]Справ 2017'!B24</f>
        <v>851.87853576000009</v>
      </c>
      <c r="I205" s="29">
        <f>H205*1.25</f>
        <v>1064.8481697000002</v>
      </c>
    </row>
    <row r="206" spans="1:9" x14ac:dyDescent="0.2">
      <c r="A206" s="34" t="s">
        <v>298</v>
      </c>
      <c r="B206" s="34" t="s">
        <v>303</v>
      </c>
      <c r="C206" s="48" t="s">
        <v>82</v>
      </c>
      <c r="D206" s="34" t="s">
        <v>302</v>
      </c>
      <c r="E206" s="42">
        <f>'[1]Справ 2017'!B5</f>
        <v>171.72</v>
      </c>
      <c r="F206" s="28">
        <v>2.48</v>
      </c>
      <c r="G206" s="29">
        <f>F206*E206</f>
        <v>425.86559999999997</v>
      </c>
      <c r="H206" s="29">
        <f>G206*'[1]Справ 2017'!B24</f>
        <v>947.38061375999996</v>
      </c>
      <c r="I206" s="29">
        <f>H206*1.25</f>
        <v>1184.2257672000001</v>
      </c>
    </row>
    <row r="207" spans="1:9" x14ac:dyDescent="0.2">
      <c r="A207" s="34" t="s">
        <v>304</v>
      </c>
      <c r="B207" s="27" t="s">
        <v>305</v>
      </c>
      <c r="C207" s="48" t="s">
        <v>82</v>
      </c>
      <c r="D207" s="34" t="s">
        <v>281</v>
      </c>
      <c r="E207" s="42">
        <f>'[1]Справ 2017'!B4</f>
        <v>153.13</v>
      </c>
      <c r="F207" s="52">
        <v>0.88</v>
      </c>
      <c r="G207" s="29">
        <f t="shared" si="18"/>
        <v>134.7544</v>
      </c>
      <c r="H207" s="29">
        <f>G207*'[1]Справ 2017'!B24</f>
        <v>299.77463824</v>
      </c>
      <c r="I207" s="29">
        <f t="shared" si="19"/>
        <v>374.71829780000002</v>
      </c>
    </row>
    <row r="208" spans="1:9" ht="25.5" x14ac:dyDescent="0.2">
      <c r="A208" s="34" t="s">
        <v>306</v>
      </c>
      <c r="B208" s="27" t="s">
        <v>307</v>
      </c>
      <c r="C208" s="48" t="s">
        <v>82</v>
      </c>
      <c r="D208" s="34" t="s">
        <v>118</v>
      </c>
      <c r="E208" s="42">
        <f>'[1]Справ 2017'!B3</f>
        <v>136.72</v>
      </c>
      <c r="F208" s="28">
        <v>0.73</v>
      </c>
      <c r="G208" s="29">
        <f t="shared" si="18"/>
        <v>99.805599999999998</v>
      </c>
      <c r="H208" s="29">
        <f>G208*'[1]Справ 2017'!B24</f>
        <v>222.02753776</v>
      </c>
      <c r="I208" s="29">
        <f t="shared" si="19"/>
        <v>277.53442219999999</v>
      </c>
    </row>
    <row r="209" spans="1:9" x14ac:dyDescent="0.2">
      <c r="A209" s="34" t="s">
        <v>308</v>
      </c>
      <c r="B209" s="27" t="s">
        <v>309</v>
      </c>
      <c r="C209" s="48" t="s">
        <v>82</v>
      </c>
      <c r="D209" s="34" t="s">
        <v>118</v>
      </c>
      <c r="E209" s="42">
        <f>'[1]Справ 2017'!B3</f>
        <v>136.72</v>
      </c>
      <c r="F209" s="28">
        <v>0.6</v>
      </c>
      <c r="G209" s="29">
        <f t="shared" si="18"/>
        <v>82.031999999999996</v>
      </c>
      <c r="H209" s="29">
        <f>G209*'[1]Справ 2017'!B24</f>
        <v>182.48838720000001</v>
      </c>
      <c r="I209" s="29">
        <f t="shared" si="19"/>
        <v>228.11048400000001</v>
      </c>
    </row>
    <row r="210" spans="1:9" ht="25.5" x14ac:dyDescent="0.2">
      <c r="A210" s="34" t="s">
        <v>310</v>
      </c>
      <c r="B210" s="27" t="s">
        <v>311</v>
      </c>
      <c r="C210" s="48" t="s">
        <v>82</v>
      </c>
      <c r="D210" s="34" t="s">
        <v>134</v>
      </c>
      <c r="E210" s="42">
        <f>'[1]Справ 2017'!B4</f>
        <v>153.13</v>
      </c>
      <c r="F210" s="28">
        <v>1.44</v>
      </c>
      <c r="G210" s="29">
        <f t="shared" si="18"/>
        <v>220.50719999999998</v>
      </c>
      <c r="H210" s="29">
        <f>G210*'[1]Справ 2017'!B24</f>
        <v>490.54031712</v>
      </c>
      <c r="I210" s="29">
        <f t="shared" si="19"/>
        <v>613.17539639999995</v>
      </c>
    </row>
    <row r="211" spans="1:9" x14ac:dyDescent="0.2">
      <c r="A211" s="34"/>
      <c r="B211" s="27" t="s">
        <v>312</v>
      </c>
      <c r="C211" s="48"/>
      <c r="D211" s="34"/>
      <c r="E211" s="32"/>
      <c r="F211" s="28"/>
      <c r="G211" s="29"/>
      <c r="H211" s="29"/>
      <c r="I211" s="29"/>
    </row>
    <row r="212" spans="1:9" x14ac:dyDescent="0.2">
      <c r="A212" s="34" t="s">
        <v>313</v>
      </c>
      <c r="B212" s="27" t="s">
        <v>314</v>
      </c>
      <c r="C212" s="48" t="s">
        <v>82</v>
      </c>
      <c r="D212" s="34" t="s">
        <v>134</v>
      </c>
      <c r="E212" s="42">
        <f>'[1]Справ 2017'!B4</f>
        <v>153.13</v>
      </c>
      <c r="F212" s="28">
        <v>0.85</v>
      </c>
      <c r="G212" s="29">
        <f t="shared" si="18"/>
        <v>130.16049999999998</v>
      </c>
      <c r="H212" s="29">
        <f>G212*'[1]Справ 2017'!B24</f>
        <v>289.55504830000001</v>
      </c>
      <c r="I212" s="29">
        <f t="shared" ref="I212:I218" si="20">H212*1.25</f>
        <v>361.943810375</v>
      </c>
    </row>
    <row r="213" spans="1:9" x14ac:dyDescent="0.2">
      <c r="A213" s="34" t="s">
        <v>315</v>
      </c>
      <c r="B213" s="27" t="s">
        <v>316</v>
      </c>
      <c r="C213" s="48" t="s">
        <v>82</v>
      </c>
      <c r="D213" s="34" t="s">
        <v>134</v>
      </c>
      <c r="E213" s="42">
        <f>'[1]Справ 2017'!B4</f>
        <v>153.13</v>
      </c>
      <c r="F213" s="28">
        <v>0.93</v>
      </c>
      <c r="G213" s="29">
        <f t="shared" si="18"/>
        <v>142.4109</v>
      </c>
      <c r="H213" s="29">
        <f>G213*'[1]Справ 2017'!B24</f>
        <v>316.80728814000003</v>
      </c>
      <c r="I213" s="29">
        <f t="shared" si="20"/>
        <v>396.00911017500005</v>
      </c>
    </row>
    <row r="214" spans="1:9" x14ac:dyDescent="0.2">
      <c r="A214" s="34" t="s">
        <v>317</v>
      </c>
      <c r="B214" s="27" t="s">
        <v>318</v>
      </c>
      <c r="C214" s="48" t="s">
        <v>82</v>
      </c>
      <c r="D214" s="34" t="s">
        <v>134</v>
      </c>
      <c r="E214" s="42">
        <f>'[1]Справ 2017'!B4</f>
        <v>153.13</v>
      </c>
      <c r="F214" s="28">
        <v>0.56000000000000005</v>
      </c>
      <c r="G214" s="29">
        <f t="shared" si="18"/>
        <v>85.752800000000008</v>
      </c>
      <c r="H214" s="29">
        <f>G214*'[1]Справ 2017'!B24</f>
        <v>190.76567888000002</v>
      </c>
      <c r="I214" s="29">
        <f t="shared" si="20"/>
        <v>238.45709860000002</v>
      </c>
    </row>
    <row r="215" spans="1:9" ht="25.5" x14ac:dyDescent="0.2">
      <c r="A215" s="34" t="s">
        <v>319</v>
      </c>
      <c r="B215" s="27" t="s">
        <v>240</v>
      </c>
      <c r="C215" s="48" t="s">
        <v>82</v>
      </c>
      <c r="D215" s="34" t="s">
        <v>134</v>
      </c>
      <c r="E215" s="42">
        <f>'[1]Справ 2017'!B4</f>
        <v>153.13</v>
      </c>
      <c r="F215" s="28">
        <v>0.5</v>
      </c>
      <c r="G215" s="29">
        <f t="shared" si="18"/>
        <v>76.564999999999998</v>
      </c>
      <c r="H215" s="29">
        <f>G215*'[1]Справ 2017'!B24</f>
        <v>170.32649900000001</v>
      </c>
      <c r="I215" s="29">
        <f t="shared" si="20"/>
        <v>212.90812375000002</v>
      </c>
    </row>
    <row r="216" spans="1:9" ht="38.25" x14ac:dyDescent="0.2">
      <c r="A216" s="34" t="s">
        <v>320</v>
      </c>
      <c r="B216" s="27" t="s">
        <v>321</v>
      </c>
      <c r="C216" s="48" t="s">
        <v>322</v>
      </c>
      <c r="D216" s="34" t="s">
        <v>118</v>
      </c>
      <c r="E216" s="42">
        <f>'[1]Справ 2017'!B3</f>
        <v>136.72</v>
      </c>
      <c r="F216" s="28">
        <v>0.17</v>
      </c>
      <c r="G216" s="29">
        <f t="shared" si="18"/>
        <v>23.2424</v>
      </c>
      <c r="H216" s="29">
        <f>G216*'[1]Справ 2017'!B24</f>
        <v>51.70504304</v>
      </c>
      <c r="I216" s="29">
        <f t="shared" si="20"/>
        <v>64.631303799999998</v>
      </c>
    </row>
    <row r="217" spans="1:9" x14ac:dyDescent="0.2">
      <c r="A217" s="34"/>
      <c r="B217" s="27" t="s">
        <v>323</v>
      </c>
      <c r="C217" s="48" t="s">
        <v>324</v>
      </c>
      <c r="D217" s="34" t="s">
        <v>118</v>
      </c>
      <c r="E217" s="42">
        <f>'[1]Справ 2017'!B3</f>
        <v>136.72</v>
      </c>
      <c r="F217" s="28">
        <v>0.22</v>
      </c>
      <c r="G217" s="29">
        <f t="shared" si="18"/>
        <v>30.078399999999998</v>
      </c>
      <c r="H217" s="29">
        <f>G217*'[1]Справ 2017'!B24</f>
        <v>66.912408639999995</v>
      </c>
      <c r="I217" s="29">
        <f t="shared" si="20"/>
        <v>83.640510799999987</v>
      </c>
    </row>
    <row r="218" spans="1:9" x14ac:dyDescent="0.2">
      <c r="A218" s="34"/>
      <c r="B218" s="27" t="s">
        <v>325</v>
      </c>
      <c r="C218" s="48" t="s">
        <v>322</v>
      </c>
      <c r="D218" s="34" t="s">
        <v>118</v>
      </c>
      <c r="E218" s="42">
        <f>'[1]Справ 2017'!B3</f>
        <v>136.72</v>
      </c>
      <c r="F218" s="28">
        <v>0.35</v>
      </c>
      <c r="G218" s="29">
        <f t="shared" si="18"/>
        <v>47.851999999999997</v>
      </c>
      <c r="H218" s="29">
        <f>G218*'[1]Справ 2017'!B24</f>
        <v>106.45155920000001</v>
      </c>
      <c r="I218" s="29">
        <f t="shared" si="20"/>
        <v>133.064449</v>
      </c>
    </row>
    <row r="219" spans="1:9" x14ac:dyDescent="0.2">
      <c r="A219" s="34"/>
      <c r="B219" s="27" t="s">
        <v>326</v>
      </c>
      <c r="C219" s="48"/>
      <c r="D219" s="34"/>
      <c r="E219" s="32"/>
      <c r="F219" s="28"/>
      <c r="G219" s="29"/>
      <c r="H219" s="29"/>
      <c r="I219" s="29"/>
    </row>
    <row r="220" spans="1:9" ht="31.5" customHeight="1" x14ac:dyDescent="0.2">
      <c r="A220" s="34" t="s">
        <v>327</v>
      </c>
      <c r="B220" s="27" t="s">
        <v>328</v>
      </c>
      <c r="C220" s="48" t="s">
        <v>82</v>
      </c>
      <c r="D220" s="34" t="s">
        <v>134</v>
      </c>
      <c r="E220" s="42">
        <f>'[1]Справ 2017'!B4</f>
        <v>153.13</v>
      </c>
      <c r="F220" s="28">
        <v>0.52</v>
      </c>
      <c r="G220" s="29">
        <f t="shared" si="18"/>
        <v>79.627600000000001</v>
      </c>
      <c r="H220" s="29">
        <f>G220*'[1]Справ 2017'!B24</f>
        <v>177.13955896000002</v>
      </c>
      <c r="I220" s="29">
        <f>H220*1.25</f>
        <v>221.42444870000003</v>
      </c>
    </row>
    <row r="221" spans="1:9" x14ac:dyDescent="0.2">
      <c r="A221" s="34"/>
      <c r="B221" s="27" t="s">
        <v>329</v>
      </c>
      <c r="C221" s="48" t="s">
        <v>82</v>
      </c>
      <c r="D221" s="34" t="s">
        <v>134</v>
      </c>
      <c r="E221" s="42">
        <f>'[1]Справ 2017'!B4</f>
        <v>153.13</v>
      </c>
      <c r="F221" s="28">
        <v>0.6</v>
      </c>
      <c r="G221" s="29">
        <f t="shared" si="18"/>
        <v>91.878</v>
      </c>
      <c r="H221" s="29">
        <f>G221*'[1]Справ 2017'!B24</f>
        <v>204.3917988</v>
      </c>
      <c r="I221" s="29">
        <f>H221*1.25</f>
        <v>255.48974850000002</v>
      </c>
    </row>
    <row r="222" spans="1:9" x14ac:dyDescent="0.2">
      <c r="A222" s="34"/>
      <c r="B222" s="27" t="s">
        <v>330</v>
      </c>
      <c r="C222" s="48" t="s">
        <v>82</v>
      </c>
      <c r="D222" s="34" t="s">
        <v>134</v>
      </c>
      <c r="E222" s="42">
        <f>'[1]Справ 2017'!B4</f>
        <v>153.13</v>
      </c>
      <c r="F222" s="28">
        <v>0.72</v>
      </c>
      <c r="G222" s="29">
        <f t="shared" si="18"/>
        <v>110.25359999999999</v>
      </c>
      <c r="H222" s="29">
        <f>G222*'[1]Справ 2017'!B24</f>
        <v>245.27015856</v>
      </c>
      <c r="I222" s="29">
        <f>H222*1.25</f>
        <v>306.58769819999998</v>
      </c>
    </row>
    <row r="223" spans="1:9" ht="17.25" customHeight="1" x14ac:dyDescent="0.2">
      <c r="A223" s="34"/>
      <c r="B223" s="27" t="s">
        <v>331</v>
      </c>
      <c r="C223" s="48" t="s">
        <v>82</v>
      </c>
      <c r="D223" s="34" t="s">
        <v>134</v>
      </c>
      <c r="E223" s="42">
        <f>'[1]Справ 2017'!B4</f>
        <v>153.13</v>
      </c>
      <c r="F223" s="28">
        <v>0.84</v>
      </c>
      <c r="G223" s="29">
        <f t="shared" si="18"/>
        <v>128.6292</v>
      </c>
      <c r="H223" s="29">
        <f>G223*'[1]Справ 2017'!B24</f>
        <v>286.14851831999999</v>
      </c>
      <c r="I223" s="29">
        <f>H223*1.25</f>
        <v>357.68564789999999</v>
      </c>
    </row>
    <row r="224" spans="1:9" ht="51" x14ac:dyDescent="0.2">
      <c r="A224" s="34"/>
      <c r="B224" s="27" t="s">
        <v>332</v>
      </c>
      <c r="C224" s="48"/>
      <c r="D224" s="34"/>
      <c r="E224" s="32"/>
      <c r="F224" s="28"/>
      <c r="G224" s="29"/>
      <c r="H224" s="29"/>
      <c r="I224" s="29"/>
    </row>
    <row r="225" spans="1:9" ht="25.5" x14ac:dyDescent="0.2">
      <c r="A225" s="34" t="s">
        <v>333</v>
      </c>
      <c r="B225" s="27" t="s">
        <v>334</v>
      </c>
      <c r="C225" s="48" t="s">
        <v>82</v>
      </c>
      <c r="D225" s="34" t="s">
        <v>335</v>
      </c>
      <c r="E225" s="42">
        <f>'[1]Справ 2017'!B3</f>
        <v>136.72</v>
      </c>
      <c r="F225" s="28">
        <v>0.36</v>
      </c>
      <c r="G225" s="29">
        <f t="shared" si="18"/>
        <v>49.219200000000001</v>
      </c>
      <c r="H225" s="29">
        <f>G225*'[1]Справ 2017'!B24</f>
        <v>109.49303232000001</v>
      </c>
      <c r="I225" s="29">
        <f>H225*1.25</f>
        <v>136.86629040000003</v>
      </c>
    </row>
    <row r="226" spans="1:9" ht="25.5" x14ac:dyDescent="0.2">
      <c r="A226" s="34"/>
      <c r="B226" s="27" t="s">
        <v>336</v>
      </c>
      <c r="C226" s="48"/>
      <c r="D226" s="34"/>
      <c r="E226" s="42"/>
      <c r="F226" s="28"/>
      <c r="G226" s="29"/>
      <c r="H226" s="29"/>
      <c r="I226" s="29"/>
    </row>
    <row r="227" spans="1:9" x14ac:dyDescent="0.2">
      <c r="A227" s="34" t="s">
        <v>337</v>
      </c>
      <c r="B227" s="27" t="s">
        <v>338</v>
      </c>
      <c r="C227" s="48" t="s">
        <v>82</v>
      </c>
      <c r="D227" s="34" t="s">
        <v>118</v>
      </c>
      <c r="E227" s="42">
        <f>'[1]Справ 2017'!B3</f>
        <v>136.72</v>
      </c>
      <c r="F227" s="28">
        <v>0.26</v>
      </c>
      <c r="G227" s="29">
        <f t="shared" si="18"/>
        <v>35.547200000000004</v>
      </c>
      <c r="H227" s="29">
        <f>G227*'[1]Справ 2017'!B24</f>
        <v>79.078301120000006</v>
      </c>
      <c r="I227" s="29">
        <f>H227*1.25</f>
        <v>98.847876400000004</v>
      </c>
    </row>
    <row r="228" spans="1:9" x14ac:dyDescent="0.2">
      <c r="A228" s="34" t="s">
        <v>339</v>
      </c>
      <c r="B228" s="27" t="s">
        <v>340</v>
      </c>
      <c r="C228" s="48" t="s">
        <v>82</v>
      </c>
      <c r="D228" s="34" t="s">
        <v>341</v>
      </c>
      <c r="E228" s="42">
        <f>'[1]Справ 2017'!B4</f>
        <v>153.13</v>
      </c>
      <c r="F228" s="28">
        <v>0.5</v>
      </c>
      <c r="G228" s="29">
        <f t="shared" si="18"/>
        <v>76.564999999999998</v>
      </c>
      <c r="H228" s="29">
        <f>G228*'[1]Справ 2017'!B24</f>
        <v>170.32649900000001</v>
      </c>
      <c r="I228" s="29">
        <f>H228*1.25</f>
        <v>212.90812375000002</v>
      </c>
    </row>
    <row r="229" spans="1:9" x14ac:dyDescent="0.2">
      <c r="A229" s="34"/>
      <c r="B229" s="27" t="s">
        <v>342</v>
      </c>
      <c r="C229" s="48"/>
      <c r="D229" s="34"/>
      <c r="E229" s="32"/>
      <c r="F229" s="28"/>
      <c r="G229" s="29"/>
      <c r="H229" s="29"/>
      <c r="I229" s="29"/>
    </row>
    <row r="230" spans="1:9" ht="25.5" x14ac:dyDescent="0.2">
      <c r="A230" s="34" t="s">
        <v>343</v>
      </c>
      <c r="B230" s="27" t="s">
        <v>344</v>
      </c>
      <c r="C230" s="48" t="s">
        <v>82</v>
      </c>
      <c r="D230" s="34" t="s">
        <v>335</v>
      </c>
      <c r="E230" s="42">
        <f>'[1]Справ 2017'!B3</f>
        <v>136.72</v>
      </c>
      <c r="F230" s="28">
        <v>0.25</v>
      </c>
      <c r="G230" s="29">
        <f t="shared" si="18"/>
        <v>34.18</v>
      </c>
      <c r="H230" s="29">
        <f>G230*'[1]Справ 2017'!B24</f>
        <v>76.036828</v>
      </c>
      <c r="I230" s="29">
        <f>H230*1.25</f>
        <v>95.046035000000003</v>
      </c>
    </row>
    <row r="231" spans="1:9" ht="25.5" x14ac:dyDescent="0.2">
      <c r="A231" s="34"/>
      <c r="B231" s="27" t="s">
        <v>345</v>
      </c>
      <c r="C231" s="48"/>
      <c r="D231" s="34"/>
      <c r="E231" s="32"/>
      <c r="F231" s="28"/>
      <c r="G231" s="29"/>
      <c r="H231" s="29"/>
      <c r="I231" s="29"/>
    </row>
    <row r="232" spans="1:9" x14ac:dyDescent="0.2">
      <c r="A232" s="34" t="s">
        <v>346</v>
      </c>
      <c r="B232" s="27" t="s">
        <v>347</v>
      </c>
      <c r="C232" s="48" t="s">
        <v>82</v>
      </c>
      <c r="D232" s="34" t="s">
        <v>335</v>
      </c>
      <c r="E232" s="42">
        <f>'[1]Справ 2017'!B3</f>
        <v>136.72</v>
      </c>
      <c r="F232" s="28">
        <v>0.65</v>
      </c>
      <c r="G232" s="29">
        <f t="shared" si="18"/>
        <v>88.868000000000009</v>
      </c>
      <c r="H232" s="29">
        <f>G232*'[1]Справ 2017'!B24</f>
        <v>197.69575280000004</v>
      </c>
      <c r="I232" s="29">
        <f>H232*1.25</f>
        <v>247.11969100000005</v>
      </c>
    </row>
    <row r="233" spans="1:9" ht="38.25" x14ac:dyDescent="0.2">
      <c r="A233" s="34" t="s">
        <v>348</v>
      </c>
      <c r="B233" s="27" t="s">
        <v>349</v>
      </c>
      <c r="C233" s="48" t="s">
        <v>82</v>
      </c>
      <c r="D233" s="34" t="s">
        <v>341</v>
      </c>
      <c r="E233" s="42">
        <f>'[1]Справ 2017'!B4</f>
        <v>153.13</v>
      </c>
      <c r="F233" s="28">
        <v>0.86</v>
      </c>
      <c r="G233" s="29">
        <f t="shared" si="18"/>
        <v>131.6918</v>
      </c>
      <c r="H233" s="29">
        <f>G233*'[1]Справ 2017'!B24</f>
        <v>292.96157828000003</v>
      </c>
      <c r="I233" s="29">
        <f>H233*1.25</f>
        <v>366.20197285000006</v>
      </c>
    </row>
    <row r="234" spans="1:9" ht="25.5" x14ac:dyDescent="0.2">
      <c r="A234" s="44" t="s">
        <v>350</v>
      </c>
      <c r="B234" s="27" t="s">
        <v>351</v>
      </c>
      <c r="C234" s="48" t="s">
        <v>82</v>
      </c>
      <c r="D234" s="34" t="s">
        <v>335</v>
      </c>
      <c r="E234" s="42">
        <f>'[1]Справ 2017'!B3</f>
        <v>136.72</v>
      </c>
      <c r="F234" s="28">
        <v>0.71</v>
      </c>
      <c r="G234" s="29">
        <f t="shared" si="18"/>
        <v>97.07119999999999</v>
      </c>
      <c r="H234" s="29">
        <f>G234*'[1]Справ 2017'!B24</f>
        <v>215.94459151999999</v>
      </c>
      <c r="I234" s="29">
        <f>H234*1.25</f>
        <v>269.93073939999999</v>
      </c>
    </row>
    <row r="235" spans="1:9" x14ac:dyDescent="0.2">
      <c r="A235" s="34"/>
      <c r="B235" s="27" t="s">
        <v>352</v>
      </c>
      <c r="C235" s="48"/>
      <c r="D235" s="34"/>
      <c r="E235" s="32"/>
      <c r="F235" s="28"/>
      <c r="G235" s="29"/>
      <c r="H235" s="29"/>
      <c r="I235" s="29"/>
    </row>
    <row r="236" spans="1:9" x14ac:dyDescent="0.2">
      <c r="A236" s="34" t="s">
        <v>353</v>
      </c>
      <c r="B236" s="27" t="s">
        <v>354</v>
      </c>
      <c r="C236" s="48" t="s">
        <v>82</v>
      </c>
      <c r="D236" s="34" t="s">
        <v>335</v>
      </c>
      <c r="E236" s="42">
        <f>'[1]Справ 2017'!B3</f>
        <v>136.72</v>
      </c>
      <c r="F236" s="28">
        <v>0.74</v>
      </c>
      <c r="G236" s="29">
        <f t="shared" si="18"/>
        <v>101.1728</v>
      </c>
      <c r="H236" s="29">
        <f>G236*'[1]Справ 2017'!B24</f>
        <v>225.06901088000001</v>
      </c>
      <c r="I236" s="29">
        <f>H236*1.25</f>
        <v>281.3362636</v>
      </c>
    </row>
    <row r="237" spans="1:9" ht="25.5" x14ac:dyDescent="0.2">
      <c r="A237" s="44" t="s">
        <v>355</v>
      </c>
      <c r="B237" s="27" t="s">
        <v>356</v>
      </c>
      <c r="C237" s="48" t="s">
        <v>82</v>
      </c>
      <c r="D237" s="34" t="s">
        <v>341</v>
      </c>
      <c r="E237" s="42">
        <f>'[1]Справ 2017'!B4</f>
        <v>153.13</v>
      </c>
      <c r="F237" s="28">
        <v>0.63</v>
      </c>
      <c r="G237" s="29">
        <f t="shared" si="18"/>
        <v>96.471899999999991</v>
      </c>
      <c r="H237" s="29">
        <f>G237*'[1]Справ 2017'!B24</f>
        <v>214.61138874</v>
      </c>
      <c r="I237" s="29">
        <f>H237*1.25</f>
        <v>268.26423592499998</v>
      </c>
    </row>
    <row r="238" spans="1:9" x14ac:dyDescent="0.2">
      <c r="A238" s="34"/>
      <c r="B238" s="27" t="s">
        <v>357</v>
      </c>
      <c r="C238" s="48"/>
      <c r="D238" s="34"/>
      <c r="E238" s="32"/>
      <c r="F238" s="28"/>
      <c r="G238" s="29"/>
      <c r="H238" s="29"/>
      <c r="I238" s="29"/>
    </row>
    <row r="239" spans="1:9" ht="25.5" x14ac:dyDescent="0.2">
      <c r="A239" s="44" t="s">
        <v>358</v>
      </c>
      <c r="B239" s="27" t="s">
        <v>359</v>
      </c>
      <c r="C239" s="48" t="s">
        <v>82</v>
      </c>
      <c r="D239" s="34" t="s">
        <v>341</v>
      </c>
      <c r="E239" s="42">
        <f>'[1]Справ 2017'!B4</f>
        <v>153.13</v>
      </c>
      <c r="F239" s="28">
        <v>0.2</v>
      </c>
      <c r="G239" s="29">
        <f t="shared" si="18"/>
        <v>30.626000000000001</v>
      </c>
      <c r="H239" s="29">
        <f>G239*'[1]Справ 2017'!B24</f>
        <v>68.130599600000011</v>
      </c>
      <c r="I239" s="29">
        <f>H239*1.25</f>
        <v>85.163249500000006</v>
      </c>
    </row>
    <row r="240" spans="1:9" ht="25.5" x14ac:dyDescent="0.2">
      <c r="A240" s="44"/>
      <c r="B240" s="27" t="s">
        <v>360</v>
      </c>
      <c r="C240" s="34"/>
      <c r="D240" s="34"/>
      <c r="E240" s="32"/>
      <c r="F240" s="28"/>
      <c r="G240" s="34"/>
      <c r="H240" s="29"/>
      <c r="I240" s="29"/>
    </row>
  </sheetData>
  <mergeCells count="130">
    <mergeCell ref="A10:A11"/>
    <mergeCell ref="C10:C11"/>
    <mergeCell ref="A12:A13"/>
    <mergeCell ref="A6:A7"/>
    <mergeCell ref="B6:B7"/>
    <mergeCell ref="C6:C7"/>
    <mergeCell ref="A8:A9"/>
    <mergeCell ref="B8:B9"/>
    <mergeCell ref="C8:C9"/>
    <mergeCell ref="C22:C23"/>
    <mergeCell ref="D22:D23"/>
    <mergeCell ref="B22:B23"/>
    <mergeCell ref="C16:C17"/>
    <mergeCell ref="C18:C19"/>
    <mergeCell ref="B20:B21"/>
    <mergeCell ref="C20:C21"/>
    <mergeCell ref="B18:B19"/>
    <mergeCell ref="A14:A15"/>
    <mergeCell ref="B16:B17"/>
    <mergeCell ref="A35:A37"/>
    <mergeCell ref="B35:B37"/>
    <mergeCell ref="C35:C37"/>
    <mergeCell ref="A38:A40"/>
    <mergeCell ref="B38:B40"/>
    <mergeCell ref="C38:C40"/>
    <mergeCell ref="A49:I49"/>
    <mergeCell ref="A50:I50"/>
    <mergeCell ref="B26:B27"/>
    <mergeCell ref="C26:C27"/>
    <mergeCell ref="D26:D27"/>
    <mergeCell ref="A45:A46"/>
    <mergeCell ref="B45:B46"/>
    <mergeCell ref="C45:C46"/>
    <mergeCell ref="B52:B53"/>
    <mergeCell ref="C52:C53"/>
    <mergeCell ref="C54:C55"/>
    <mergeCell ref="A48:I48"/>
    <mergeCell ref="A41:A42"/>
    <mergeCell ref="B41:B42"/>
    <mergeCell ref="C41:C42"/>
    <mergeCell ref="A43:A44"/>
    <mergeCell ref="B43:B44"/>
    <mergeCell ref="C43:C44"/>
    <mergeCell ref="B108:B110"/>
    <mergeCell ref="C108:C110"/>
    <mergeCell ref="B111:B113"/>
    <mergeCell ref="C111:C113"/>
    <mergeCell ref="C114:C115"/>
    <mergeCell ref="D114:D115"/>
    <mergeCell ref="B56:B57"/>
    <mergeCell ref="C56:C57"/>
    <mergeCell ref="A58:A59"/>
    <mergeCell ref="B58:B59"/>
    <mergeCell ref="A60:A61"/>
    <mergeCell ref="B60:B61"/>
    <mergeCell ref="A124:A125"/>
    <mergeCell ref="C124:C125"/>
    <mergeCell ref="D124:D125"/>
    <mergeCell ref="A126:A127"/>
    <mergeCell ref="B126:B127"/>
    <mergeCell ref="C126:C127"/>
    <mergeCell ref="B116:B117"/>
    <mergeCell ref="C116:C117"/>
    <mergeCell ref="A118:A120"/>
    <mergeCell ref="B118:B119"/>
    <mergeCell ref="C118:C120"/>
    <mergeCell ref="A121:A123"/>
    <mergeCell ref="C121:C123"/>
    <mergeCell ref="B149:B150"/>
    <mergeCell ref="C149:C150"/>
    <mergeCell ref="A150:A154"/>
    <mergeCell ref="B151:B152"/>
    <mergeCell ref="C151:C152"/>
    <mergeCell ref="B153:B154"/>
    <mergeCell ref="C153:C154"/>
    <mergeCell ref="C128:C129"/>
    <mergeCell ref="B130:B131"/>
    <mergeCell ref="C130:C131"/>
    <mergeCell ref="C132:C133"/>
    <mergeCell ref="C134:C135"/>
    <mergeCell ref="B138:B139"/>
    <mergeCell ref="C138:C139"/>
    <mergeCell ref="A1:I1"/>
    <mergeCell ref="B10:B11"/>
    <mergeCell ref="A16:A17"/>
    <mergeCell ref="A18:A19"/>
    <mergeCell ref="A20:A21"/>
    <mergeCell ref="A22:A23"/>
    <mergeCell ref="A26:A27"/>
    <mergeCell ref="A177:A178"/>
    <mergeCell ref="B177:B178"/>
    <mergeCell ref="C177:C178"/>
    <mergeCell ref="A173:A174"/>
    <mergeCell ref="B173:B174"/>
    <mergeCell ref="C173:C174"/>
    <mergeCell ref="A175:A176"/>
    <mergeCell ref="B175:B176"/>
    <mergeCell ref="C175:C176"/>
    <mergeCell ref="B165:B166"/>
    <mergeCell ref="C165:C166"/>
    <mergeCell ref="A167:A168"/>
    <mergeCell ref="B167:B168"/>
    <mergeCell ref="C167:C168"/>
    <mergeCell ref="A171:A172"/>
    <mergeCell ref="C171:C172"/>
    <mergeCell ref="C155:C156"/>
    <mergeCell ref="E22:E23"/>
    <mergeCell ref="F22:F23"/>
    <mergeCell ref="G22:G23"/>
    <mergeCell ref="H22:H23"/>
    <mergeCell ref="I22:I23"/>
    <mergeCell ref="A47:B47"/>
    <mergeCell ref="A181:A182"/>
    <mergeCell ref="B181:B182"/>
    <mergeCell ref="C181:C182"/>
    <mergeCell ref="A179:A180"/>
    <mergeCell ref="B179:B180"/>
    <mergeCell ref="C179:C180"/>
    <mergeCell ref="A156:A166"/>
    <mergeCell ref="B157:B158"/>
    <mergeCell ref="C157:C158"/>
    <mergeCell ref="B159:B160"/>
    <mergeCell ref="C159:C160"/>
    <mergeCell ref="B161:B162"/>
    <mergeCell ref="C161:C162"/>
    <mergeCell ref="B163:B164"/>
    <mergeCell ref="C163:C164"/>
    <mergeCell ref="B140:B141"/>
    <mergeCell ref="C140:C141"/>
    <mergeCell ref="C145:C148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2020-01-14T11:16:44Z</dcterms:modified>
</cp:coreProperties>
</file>